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8" windowWidth="20112" windowHeight="7992" tabRatio="601" firstSheet="3" activeTab="9"/>
  </bookViews>
  <sheets>
    <sheet name="Текст" sheetId="13" r:id="rId1"/>
    <sheet name="Приложение 1" sheetId="9" r:id="rId2"/>
    <sheet name="Приложение " sheetId="7" r:id="rId3"/>
    <sheet name="Приложение" sheetId="6" r:id="rId4"/>
    <sheet name="Приложение 2" sheetId="1" r:id="rId5"/>
    <sheet name="Приложение 3" sheetId="2" r:id="rId6"/>
    <sheet name="Приложение 4" sheetId="3" r:id="rId7"/>
    <sheet name="Приложение 5" sheetId="4" r:id="rId8"/>
    <sheet name="Приложение 6" sheetId="5" r:id="rId9"/>
    <sheet name="Приложение 7" sheetId="11" r:id="rId10"/>
    <sheet name="Приложение 9" sheetId="15" r:id="rId11"/>
    <sheet name="Лист1" sheetId="16" r:id="rId12"/>
  </sheets>
  <calcPr calcId="125725"/>
</workbook>
</file>

<file path=xl/calcChain.xml><?xml version="1.0" encoding="utf-8"?>
<calcChain xmlns="http://schemas.openxmlformats.org/spreadsheetml/2006/main">
  <c r="E9" i="11"/>
  <c r="D9"/>
  <c r="C9"/>
  <c r="G37" i="5"/>
  <c r="F13"/>
  <c r="F14"/>
  <c r="F38"/>
  <c r="F37" s="1"/>
  <c r="H14"/>
  <c r="G14"/>
  <c r="H41"/>
  <c r="G41"/>
  <c r="F41"/>
  <c r="H53"/>
  <c r="G53"/>
  <c r="H13" i="4"/>
  <c r="G13"/>
  <c r="F13"/>
  <c r="H75"/>
  <c r="G75"/>
  <c r="F76"/>
  <c r="H79"/>
  <c r="G79"/>
  <c r="H80"/>
  <c r="G80"/>
  <c r="G85"/>
  <c r="F85"/>
  <c r="D15" i="2"/>
  <c r="F34"/>
  <c r="E34"/>
  <c r="D34"/>
  <c r="E22" i="1"/>
  <c r="I85" i="3"/>
  <c r="H85"/>
  <c r="G85"/>
  <c r="G53"/>
  <c r="H47"/>
  <c r="G47"/>
  <c r="I24"/>
  <c r="H24"/>
  <c r="C14" i="1"/>
  <c r="E57" l="1"/>
  <c r="D57"/>
  <c r="C57"/>
  <c r="C24"/>
  <c r="D24"/>
  <c r="E24"/>
  <c r="E16"/>
  <c r="D16"/>
  <c r="C16"/>
  <c r="H47" i="5"/>
  <c r="H46" s="1"/>
  <c r="G47"/>
  <c r="G46" s="1"/>
  <c r="F47"/>
  <c r="F46" s="1"/>
  <c r="H91" i="4" l="1"/>
  <c r="H90" s="1"/>
  <c r="G91"/>
  <c r="G90" s="1"/>
  <c r="F91"/>
  <c r="F90" s="1"/>
  <c r="I90" i="3"/>
  <c r="H90"/>
  <c r="G90"/>
  <c r="G41" l="1"/>
  <c r="H55" i="4"/>
  <c r="H54" s="1"/>
  <c r="G55"/>
  <c r="G54" s="1"/>
  <c r="F55"/>
  <c r="F54" s="1"/>
  <c r="G54" i="3"/>
  <c r="I54"/>
  <c r="I53" s="1"/>
  <c r="H54"/>
  <c r="H53" s="1"/>
  <c r="I47"/>
  <c r="I46" s="1"/>
  <c r="H46"/>
  <c r="G46"/>
  <c r="G52" i="5" l="1"/>
  <c r="G51" s="1"/>
  <c r="H52"/>
  <c r="H51" s="1"/>
  <c r="F52"/>
  <c r="F51" s="1"/>
  <c r="G78" i="3"/>
  <c r="G79"/>
  <c r="I88"/>
  <c r="F80" i="4"/>
  <c r="F79" s="1"/>
  <c r="F78" l="1"/>
  <c r="F77" s="1"/>
  <c r="E59" i="1"/>
  <c r="D59"/>
  <c r="C59"/>
  <c r="H61" i="5"/>
  <c r="H60" s="1"/>
  <c r="G61"/>
  <c r="G60" s="1"/>
  <c r="F61"/>
  <c r="F60" s="1"/>
  <c r="G24" i="3"/>
  <c r="F17" i="5" s="1"/>
  <c r="I79" i="3"/>
  <c r="I78" s="1"/>
  <c r="H79"/>
  <c r="H78" s="1"/>
  <c r="E15" i="1"/>
  <c r="D15"/>
  <c r="C15"/>
  <c r="C62"/>
  <c r="C50"/>
  <c r="H20" i="5"/>
  <c r="G20"/>
  <c r="F20"/>
  <c r="H27" i="4"/>
  <c r="G27"/>
  <c r="F27"/>
  <c r="F48"/>
  <c r="F47" s="1"/>
  <c r="F75" l="1"/>
  <c r="E44" i="1" l="1"/>
  <c r="D44"/>
  <c r="C44"/>
  <c r="E43" l="1"/>
  <c r="D43"/>
  <c r="E49"/>
  <c r="E48" s="1"/>
  <c r="D49"/>
  <c r="D48" s="1"/>
  <c r="C49"/>
  <c r="C48" s="1"/>
  <c r="E46"/>
  <c r="D46"/>
  <c r="C46"/>
  <c r="C43" s="1"/>
  <c r="C42" s="1"/>
  <c r="H45" i="5"/>
  <c r="H44" s="1"/>
  <c r="G45"/>
  <c r="F45"/>
  <c r="H89" i="4"/>
  <c r="G89"/>
  <c r="F89"/>
  <c r="F44" i="5" l="1"/>
  <c r="G44"/>
  <c r="H88" i="3" l="1"/>
  <c r="G88"/>
  <c r="E62" i="1" l="1"/>
  <c r="D62"/>
  <c r="C28" l="1"/>
  <c r="E11" i="11"/>
  <c r="D11"/>
  <c r="C11"/>
  <c r="G70" i="3"/>
  <c r="D22" i="1" l="1"/>
  <c r="C22"/>
  <c r="H43" i="5" l="1"/>
  <c r="G43"/>
  <c r="F43"/>
  <c r="H87" i="4"/>
  <c r="H86" s="1"/>
  <c r="G87"/>
  <c r="F87"/>
  <c r="I86" i="3"/>
  <c r="H86"/>
  <c r="G86"/>
  <c r="F53" i="4"/>
  <c r="E28" i="1"/>
  <c r="H62" i="5"/>
  <c r="G62"/>
  <c r="H103" i="4"/>
  <c r="G103"/>
  <c r="F33" i="2"/>
  <c r="E33"/>
  <c r="G86" i="4" l="1"/>
  <c r="F86"/>
  <c r="G42" i="5"/>
  <c r="H42"/>
  <c r="F42"/>
  <c r="H71" i="3"/>
  <c r="E37" i="1" l="1"/>
  <c r="E36" s="1"/>
  <c r="D37"/>
  <c r="D36" s="1"/>
  <c r="I73" i="3"/>
  <c r="I70"/>
  <c r="H73"/>
  <c r="H70" s="1"/>
  <c r="E55" i="1"/>
  <c r="E54" s="1"/>
  <c r="D55"/>
  <c r="D54" s="1"/>
  <c r="C55"/>
  <c r="C54" s="1"/>
  <c r="H63" i="4" l="1"/>
  <c r="H62" s="1"/>
  <c r="G63"/>
  <c r="G62" s="1"/>
  <c r="F63"/>
  <c r="F62" s="1"/>
  <c r="H40" i="5" l="1"/>
  <c r="G40"/>
  <c r="F40"/>
  <c r="H39"/>
  <c r="G39"/>
  <c r="F39"/>
  <c r="H36"/>
  <c r="G36"/>
  <c r="F36"/>
  <c r="H34"/>
  <c r="G34"/>
  <c r="F34"/>
  <c r="H32"/>
  <c r="G32"/>
  <c r="F32"/>
  <c r="H16"/>
  <c r="G16"/>
  <c r="F16"/>
  <c r="G60" i="3"/>
  <c r="F31" i="5" s="1"/>
  <c r="I62" i="3"/>
  <c r="H33" i="5" s="1"/>
  <c r="H62" i="3"/>
  <c r="G33" i="5" s="1"/>
  <c r="G62" i="3"/>
  <c r="F33" i="5" s="1"/>
  <c r="G73" i="3"/>
  <c r="G52"/>
  <c r="G51" s="1"/>
  <c r="F50" i="5" l="1"/>
  <c r="F49" s="1"/>
  <c r="F52" i="4"/>
  <c r="H57" i="5"/>
  <c r="G57"/>
  <c r="F57"/>
  <c r="H72" i="4"/>
  <c r="H71" s="1"/>
  <c r="G72"/>
  <c r="G71" s="1"/>
  <c r="F72"/>
  <c r="F71" s="1"/>
  <c r="I71" i="3"/>
  <c r="G71"/>
  <c r="G56" i="5" l="1"/>
  <c r="H56"/>
  <c r="G50"/>
  <c r="G53" i="4"/>
  <c r="H50" i="5"/>
  <c r="H53" i="4"/>
  <c r="F56" i="5"/>
  <c r="H61" i="4" l="1"/>
  <c r="H60" s="1"/>
  <c r="G61"/>
  <c r="G60" s="1"/>
  <c r="F61"/>
  <c r="F60" s="1"/>
  <c r="I60" i="3"/>
  <c r="H60"/>
  <c r="G31" i="5" s="1"/>
  <c r="I64" i="3"/>
  <c r="H35" i="5" s="1"/>
  <c r="H64" i="3"/>
  <c r="G35" i="5" s="1"/>
  <c r="G64" i="3"/>
  <c r="G30" i="5" l="1"/>
  <c r="G59" i="3"/>
  <c r="F35" i="5"/>
  <c r="F30" s="1"/>
  <c r="I59" i="3"/>
  <c r="H31" i="5"/>
  <c r="H30" s="1"/>
  <c r="H59" i="3"/>
  <c r="D12" i="11"/>
  <c r="E12"/>
  <c r="C12"/>
  <c r="F59" i="5"/>
  <c r="F55" s="1"/>
  <c r="G59"/>
  <c r="H59"/>
  <c r="H58" i="3" l="1"/>
  <c r="G58" i="4" s="1"/>
  <c r="G59"/>
  <c r="G58" i="3"/>
  <c r="F58" i="4" s="1"/>
  <c r="F59"/>
  <c r="I58" i="3"/>
  <c r="H58" i="4" s="1"/>
  <c r="H59"/>
  <c r="H58" i="5"/>
  <c r="F58"/>
  <c r="G58"/>
  <c r="E42" i="1"/>
  <c r="D42"/>
  <c r="D28"/>
  <c r="E26"/>
  <c r="D26"/>
  <c r="C26"/>
  <c r="C21"/>
  <c r="G69" i="3" l="1"/>
  <c r="H78" i="4" l="1"/>
  <c r="I77" i="3"/>
  <c r="G78" i="4"/>
  <c r="H77" i="3"/>
  <c r="G77" i="4" l="1"/>
  <c r="H76" i="3"/>
  <c r="I76"/>
  <c r="H77" i="4"/>
  <c r="G77" i="3"/>
  <c r="G75" l="1"/>
  <c r="G76"/>
  <c r="E28" i="2"/>
  <c r="H75" i="3"/>
  <c r="F28" i="2"/>
  <c r="I75" i="3"/>
  <c r="H76" i="4"/>
  <c r="G76"/>
  <c r="G50" i="3"/>
  <c r="D28" i="2" l="1"/>
  <c r="H102" i="4" l="1"/>
  <c r="G102"/>
  <c r="H25" i="5"/>
  <c r="H24" s="1"/>
  <c r="G25"/>
  <c r="G24" s="1"/>
  <c r="F25"/>
  <c r="F24" s="1"/>
  <c r="E10" i="11" l="1"/>
  <c r="D10"/>
  <c r="C10"/>
  <c r="H29" i="5"/>
  <c r="G29"/>
  <c r="F29"/>
  <c r="F102" i="4"/>
  <c r="F101" s="1"/>
  <c r="H101"/>
  <c r="G101"/>
  <c r="I101" i="3"/>
  <c r="H28" i="5" s="1"/>
  <c r="H101" i="3"/>
  <c r="G28" i="5" s="1"/>
  <c r="G101" i="3"/>
  <c r="F28" i="5" s="1"/>
  <c r="E8" i="11" l="1"/>
  <c r="D8"/>
  <c r="C8"/>
  <c r="E7"/>
  <c r="D7"/>
  <c r="C7"/>
  <c r="C13" l="1"/>
  <c r="E13"/>
  <c r="D13"/>
  <c r="H23" i="5"/>
  <c r="G23"/>
  <c r="F23"/>
  <c r="H22"/>
  <c r="G22"/>
  <c r="F22"/>
  <c r="H19"/>
  <c r="G19"/>
  <c r="F19"/>
  <c r="H18"/>
  <c r="G18"/>
  <c r="F18"/>
  <c r="H100" i="4"/>
  <c r="H99" s="1"/>
  <c r="G100"/>
  <c r="G99" s="1"/>
  <c r="F100"/>
  <c r="F99" s="1"/>
  <c r="H98"/>
  <c r="H97" s="1"/>
  <c r="G98"/>
  <c r="G97" s="1"/>
  <c r="F98"/>
  <c r="F97" s="1"/>
  <c r="H88"/>
  <c r="G88"/>
  <c r="F88"/>
  <c r="H74"/>
  <c r="H73" s="1"/>
  <c r="H70" s="1"/>
  <c r="H69" s="1"/>
  <c r="G74"/>
  <c r="G73" s="1"/>
  <c r="G70" s="1"/>
  <c r="G69" s="1"/>
  <c r="G68" s="1"/>
  <c r="F74"/>
  <c r="F73" s="1"/>
  <c r="H65"/>
  <c r="H64" s="1"/>
  <c r="G65"/>
  <c r="G64" s="1"/>
  <c r="F65"/>
  <c r="F64" s="1"/>
  <c r="H48"/>
  <c r="H47" s="1"/>
  <c r="G48"/>
  <c r="G47" s="1"/>
  <c r="F46"/>
  <c r="F45" s="1"/>
  <c r="F44" s="1"/>
  <c r="F43" s="1"/>
  <c r="H42"/>
  <c r="H41" s="1"/>
  <c r="H40" s="1"/>
  <c r="H39" s="1"/>
  <c r="H38" s="1"/>
  <c r="H37" s="1"/>
  <c r="G42"/>
  <c r="G41" s="1"/>
  <c r="G40" s="1"/>
  <c r="G39" s="1"/>
  <c r="G38" s="1"/>
  <c r="G37" s="1"/>
  <c r="F42"/>
  <c r="F41" s="1"/>
  <c r="F40" s="1"/>
  <c r="F39" s="1"/>
  <c r="F38" s="1"/>
  <c r="F37" s="1"/>
  <c r="H34"/>
  <c r="G34"/>
  <c r="F34"/>
  <c r="H35"/>
  <c r="G35"/>
  <c r="F35"/>
  <c r="H25"/>
  <c r="G25"/>
  <c r="F25"/>
  <c r="H26"/>
  <c r="G26"/>
  <c r="F26"/>
  <c r="H19"/>
  <c r="H18" s="1"/>
  <c r="H17" s="1"/>
  <c r="H16" s="1"/>
  <c r="H15" s="1"/>
  <c r="H14" s="1"/>
  <c r="G19"/>
  <c r="G18" s="1"/>
  <c r="G17" s="1"/>
  <c r="G16" s="1"/>
  <c r="G15" s="1"/>
  <c r="G14" s="1"/>
  <c r="F19"/>
  <c r="F18" s="1"/>
  <c r="F17" s="1"/>
  <c r="F16" s="1"/>
  <c r="F15" s="1"/>
  <c r="F14" s="1"/>
  <c r="I97" i="3"/>
  <c r="H97"/>
  <c r="G97"/>
  <c r="I99"/>
  <c r="H99"/>
  <c r="G99"/>
  <c r="I57"/>
  <c r="H57"/>
  <c r="I52"/>
  <c r="I51" s="1"/>
  <c r="I50" s="1"/>
  <c r="H52"/>
  <c r="H51" s="1"/>
  <c r="H50" s="1"/>
  <c r="I41"/>
  <c r="H41"/>
  <c r="I33"/>
  <c r="H33"/>
  <c r="G33"/>
  <c r="I18"/>
  <c r="H18"/>
  <c r="G18"/>
  <c r="E61" i="1"/>
  <c r="E53" s="1"/>
  <c r="D61"/>
  <c r="D53" s="1"/>
  <c r="D52" s="1"/>
  <c r="C61"/>
  <c r="E40"/>
  <c r="E39" s="1"/>
  <c r="D40"/>
  <c r="D39" s="1"/>
  <c r="C40"/>
  <c r="C39" s="1"/>
  <c r="E34"/>
  <c r="D34"/>
  <c r="C37"/>
  <c r="C36" s="1"/>
  <c r="C34"/>
  <c r="E31"/>
  <c r="D31"/>
  <c r="C31"/>
  <c r="E30"/>
  <c r="D30"/>
  <c r="C30"/>
  <c r="E21"/>
  <c r="E20" s="1"/>
  <c r="D21"/>
  <c r="D20" s="1"/>
  <c r="C20"/>
  <c r="H24" i="4" l="1"/>
  <c r="H23" s="1"/>
  <c r="H22" s="1"/>
  <c r="H21" s="1"/>
  <c r="H20" s="1"/>
  <c r="G24"/>
  <c r="G23" s="1"/>
  <c r="G22" s="1"/>
  <c r="G21" s="1"/>
  <c r="G20" s="1"/>
  <c r="C53" i="1"/>
  <c r="C52" s="1"/>
  <c r="H46" i="4"/>
  <c r="H45" s="1"/>
  <c r="H44" s="1"/>
  <c r="H43" s="1"/>
  <c r="H36" s="1"/>
  <c r="G46"/>
  <c r="G45" s="1"/>
  <c r="G44" s="1"/>
  <c r="G43" s="1"/>
  <c r="G36" s="1"/>
  <c r="F24"/>
  <c r="F23" s="1"/>
  <c r="F22" s="1"/>
  <c r="F21" s="1"/>
  <c r="F20" s="1"/>
  <c r="F70"/>
  <c r="F69" s="1"/>
  <c r="F68" s="1"/>
  <c r="F67" s="1"/>
  <c r="F66" s="1"/>
  <c r="I56" i="3"/>
  <c r="I49" s="1"/>
  <c r="H56" i="4"/>
  <c r="G96" i="3"/>
  <c r="G95" s="1"/>
  <c r="G94" s="1"/>
  <c r="G93" s="1"/>
  <c r="G92" s="1"/>
  <c r="D32" i="2" s="1"/>
  <c r="D31" s="1"/>
  <c r="H85" i="4"/>
  <c r="G84"/>
  <c r="G83" s="1"/>
  <c r="G96"/>
  <c r="G95" s="1"/>
  <c r="G94" s="1"/>
  <c r="G93" s="1"/>
  <c r="G92" s="1"/>
  <c r="I84" i="3"/>
  <c r="I83" s="1"/>
  <c r="H84"/>
  <c r="H83" s="1"/>
  <c r="H96" i="4"/>
  <c r="H95" s="1"/>
  <c r="H94" s="1"/>
  <c r="H93" s="1"/>
  <c r="H92" s="1"/>
  <c r="F96"/>
  <c r="F95" s="1"/>
  <c r="F94" s="1"/>
  <c r="F93" s="1"/>
  <c r="F92" s="1"/>
  <c r="I23" i="3"/>
  <c r="I22" s="1"/>
  <c r="I21" s="1"/>
  <c r="I20" s="1"/>
  <c r="F17" i="2" s="1"/>
  <c r="H17" i="5"/>
  <c r="H27"/>
  <c r="H26"/>
  <c r="I17" i="3"/>
  <c r="I16" s="1"/>
  <c r="I15" s="1"/>
  <c r="I14" s="1"/>
  <c r="H15" i="5"/>
  <c r="G32" i="3"/>
  <c r="G31" s="1"/>
  <c r="G30" s="1"/>
  <c r="G29" s="1"/>
  <c r="G28" s="1"/>
  <c r="D19" i="2" s="1"/>
  <c r="F21" i="5"/>
  <c r="G38"/>
  <c r="H40" i="3"/>
  <c r="H39" s="1"/>
  <c r="H38" s="1"/>
  <c r="H37" s="1"/>
  <c r="I45"/>
  <c r="I44" s="1"/>
  <c r="I43" s="1"/>
  <c r="F22" i="2" s="1"/>
  <c r="G40" i="3"/>
  <c r="G39" s="1"/>
  <c r="G38" s="1"/>
  <c r="G37" s="1"/>
  <c r="G23"/>
  <c r="G22" s="1"/>
  <c r="G21" s="1"/>
  <c r="G20" s="1"/>
  <c r="I40"/>
  <c r="I39" s="1"/>
  <c r="I38" s="1"/>
  <c r="I37" s="1"/>
  <c r="H38" i="5"/>
  <c r="H37" s="1"/>
  <c r="F27"/>
  <c r="F26"/>
  <c r="H96" i="3"/>
  <c r="H95" s="1"/>
  <c r="H94" s="1"/>
  <c r="H93" s="1"/>
  <c r="H92" s="1"/>
  <c r="H17"/>
  <c r="H16" s="1"/>
  <c r="H15" s="1"/>
  <c r="H14" s="1"/>
  <c r="G15" i="5"/>
  <c r="H45" i="3"/>
  <c r="H44" s="1"/>
  <c r="H43" s="1"/>
  <c r="E22" i="2" s="1"/>
  <c r="H32" i="3"/>
  <c r="H31" s="1"/>
  <c r="H30" s="1"/>
  <c r="H29" s="1"/>
  <c r="H28" s="1"/>
  <c r="E19" i="2" s="1"/>
  <c r="G21" i="5"/>
  <c r="G17" i="3"/>
  <c r="G16" s="1"/>
  <c r="G15" s="1"/>
  <c r="G14" s="1"/>
  <c r="F15" i="5"/>
  <c r="H23" i="3"/>
  <c r="H22" s="1"/>
  <c r="H21" s="1"/>
  <c r="H20" s="1"/>
  <c r="E17" i="2" s="1"/>
  <c r="G17" i="5"/>
  <c r="I32" i="3"/>
  <c r="I31" s="1"/>
  <c r="I30" s="1"/>
  <c r="I29" s="1"/>
  <c r="I28" s="1"/>
  <c r="F19" i="2" s="1"/>
  <c r="H21" i="5"/>
  <c r="G45" i="3"/>
  <c r="G44" s="1"/>
  <c r="G43" s="1"/>
  <c r="D22" i="2" s="1"/>
  <c r="G27" i="5"/>
  <c r="G26"/>
  <c r="I96" i="3"/>
  <c r="I95" s="1"/>
  <c r="I94" s="1"/>
  <c r="I93" s="1"/>
  <c r="I92" s="1"/>
  <c r="H56"/>
  <c r="H57" i="4"/>
  <c r="H69" i="3"/>
  <c r="H68" s="1"/>
  <c r="H67" s="1"/>
  <c r="E27" i="2" s="1"/>
  <c r="E26" s="1"/>
  <c r="I69" i="3"/>
  <c r="I68" s="1"/>
  <c r="I67" s="1"/>
  <c r="I66" s="1"/>
  <c r="H55" i="5" s="1"/>
  <c r="H52" i="4"/>
  <c r="H51" s="1"/>
  <c r="H50" s="1"/>
  <c r="G52"/>
  <c r="G51" s="1"/>
  <c r="G50" s="1"/>
  <c r="F48" i="5"/>
  <c r="G57" i="3"/>
  <c r="G56" s="1"/>
  <c r="G49" s="1"/>
  <c r="F57" i="4"/>
  <c r="F56" s="1"/>
  <c r="F36"/>
  <c r="H33"/>
  <c r="H32" s="1"/>
  <c r="H31" s="1"/>
  <c r="H30" s="1"/>
  <c r="H29" s="1"/>
  <c r="H28" s="1"/>
  <c r="E52" i="1"/>
  <c r="G68" i="3"/>
  <c r="G67" s="1"/>
  <c r="G66" s="1"/>
  <c r="F53" i="5" s="1"/>
  <c r="H49"/>
  <c r="H48" s="1"/>
  <c r="F24" i="2"/>
  <c r="G49" i="5"/>
  <c r="G48" s="1"/>
  <c r="E24" i="2"/>
  <c r="G33" i="4"/>
  <c r="G32" s="1"/>
  <c r="G31" s="1"/>
  <c r="G30" s="1"/>
  <c r="G29" s="1"/>
  <c r="G28" s="1"/>
  <c r="F33"/>
  <c r="F32" s="1"/>
  <c r="F31" s="1"/>
  <c r="F30" s="1"/>
  <c r="F29" s="1"/>
  <c r="F28" s="1"/>
  <c r="E33" i="1"/>
  <c r="E14" s="1"/>
  <c r="D33"/>
  <c r="D14" s="1"/>
  <c r="C33"/>
  <c r="D16" i="2" l="1"/>
  <c r="G13" i="3"/>
  <c r="H13" i="5"/>
  <c r="H12" s="1"/>
  <c r="D17" i="2"/>
  <c r="H66" i="4"/>
  <c r="H54" i="5"/>
  <c r="F54"/>
  <c r="F84" i="4"/>
  <c r="H84"/>
  <c r="G82"/>
  <c r="G81" s="1"/>
  <c r="I82" i="3"/>
  <c r="I81" s="1"/>
  <c r="F30" i="2" s="1"/>
  <c r="F29" s="1"/>
  <c r="H82" i="3"/>
  <c r="H81" s="1"/>
  <c r="E30" i="2" s="1"/>
  <c r="E29" s="1"/>
  <c r="I13" i="3"/>
  <c r="F25" i="2"/>
  <c r="F23" s="1"/>
  <c r="F16"/>
  <c r="F15" s="1"/>
  <c r="E18"/>
  <c r="D18"/>
  <c r="G36" i="3"/>
  <c r="F18" i="2"/>
  <c r="H13" i="3"/>
  <c r="I36"/>
  <c r="F21" i="2"/>
  <c r="F20" s="1"/>
  <c r="H36" i="3"/>
  <c r="E21" i="2"/>
  <c r="E20" s="1"/>
  <c r="E16"/>
  <c r="E15" s="1"/>
  <c r="D21"/>
  <c r="D20" s="1"/>
  <c r="E25"/>
  <c r="E23" s="1"/>
  <c r="H49" i="3"/>
  <c r="G67" i="4"/>
  <c r="H68"/>
  <c r="H67" s="1"/>
  <c r="G57"/>
  <c r="G56" s="1"/>
  <c r="G49" s="1"/>
  <c r="H49"/>
  <c r="D26" i="2"/>
  <c r="D27"/>
  <c r="F51" i="4"/>
  <c r="F50" s="1"/>
  <c r="F49" s="1"/>
  <c r="H66" i="3"/>
  <c r="G55" i="5" s="1"/>
  <c r="D23" i="2"/>
  <c r="D24"/>
  <c r="F27"/>
  <c r="F26" s="1"/>
  <c r="D25"/>
  <c r="F32"/>
  <c r="F31" s="1"/>
  <c r="E32"/>
  <c r="E31" s="1"/>
  <c r="D64" i="1"/>
  <c r="D18" i="9" s="1"/>
  <c r="E64" i="1"/>
  <c r="E18" i="9" s="1"/>
  <c r="F83" i="4" l="1"/>
  <c r="F82" s="1"/>
  <c r="F81" s="1"/>
  <c r="F104" s="1"/>
  <c r="H83"/>
  <c r="H82" s="1"/>
  <c r="H81" s="1"/>
  <c r="G66"/>
  <c r="G104" s="1"/>
  <c r="G54" i="5"/>
  <c r="H63"/>
  <c r="I12" i="3"/>
  <c r="I104"/>
  <c r="E22" i="9" s="1"/>
  <c r="E17" s="1"/>
  <c r="E26" s="1"/>
  <c r="F12" i="5"/>
  <c r="H12" i="3"/>
  <c r="H104"/>
  <c r="D22" i="9" s="1"/>
  <c r="D17" s="1"/>
  <c r="D26" s="1"/>
  <c r="G13" i="5"/>
  <c r="G12" s="1"/>
  <c r="H104" i="4" l="1"/>
  <c r="G63" i="5"/>
  <c r="E24" i="9"/>
  <c r="E25"/>
  <c r="E23"/>
  <c r="E20"/>
  <c r="E21"/>
  <c r="E19"/>
  <c r="D25"/>
  <c r="D23"/>
  <c r="D24"/>
  <c r="D21"/>
  <c r="D19"/>
  <c r="D20"/>
  <c r="G84" i="3"/>
  <c r="G83" s="1"/>
  <c r="G82" l="1"/>
  <c r="G81" s="1"/>
  <c r="G104" s="1"/>
  <c r="C22" i="9" s="1"/>
  <c r="F63" i="5"/>
  <c r="G12" i="3" l="1"/>
  <c r="D30" i="2"/>
  <c r="D29" s="1"/>
  <c r="C23" i="9"/>
  <c r="C24"/>
  <c r="C25"/>
  <c r="C64" i="1"/>
  <c r="C18" i="9" s="1"/>
  <c r="C19" l="1"/>
  <c r="C17"/>
  <c r="C26" s="1"/>
  <c r="C21"/>
  <c r="C20"/>
</calcChain>
</file>

<file path=xl/sharedStrings.xml><?xml version="1.0" encoding="utf-8"?>
<sst xmlns="http://schemas.openxmlformats.org/spreadsheetml/2006/main" count="1257" uniqueCount="410">
  <si>
    <t>к бюджету муниципального образования</t>
  </si>
  <si>
    <t>Код бюджетной классификации Российской федерации</t>
  </si>
  <si>
    <t>Наименование кода дохода бюджета</t>
  </si>
  <si>
    <t>Сумма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</si>
  <si>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</si>
  <si>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</si>
  <si>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</si>
  <si>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</si>
  <si>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</si>
  <si>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</si>
  <si>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1 01 02010 01 0000 110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</si>
  <si>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</si>
  <si>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</si>
  <si>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</si>
  <si>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</si>
  <si>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</si>
  <si>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</si>
  <si>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1 05 03000 01 0000 110</t>
  </si>
  <si>
    <t>Единый сельскохозяйственный налог</t>
  </si>
  <si>
    <t>1 05 03010 01 0000 110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</si>
  <si>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</si>
  <si>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</si>
  <si>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</si>
  <si>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</si>
  <si>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</si>
  <si>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</si>
  <si>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1 06 06000 00 0000 110</t>
  </si>
  <si>
    <t>Земельный налог</t>
  </si>
  <si>
    <t>1 06 06040 00 0000 110</t>
  </si>
  <si>
    <t>Земельный налог с физических лиц</t>
  </si>
  <si>
    <t>1 06 06043 10 0000 110</t>
  </si>
  <si>
    <t>Земельный налог с физических лиц, обладающих земельным участком, расположенным в границах сельских поселений</t>
  </si>
  <si>
    <t>1 08 00000 00 0000 000</t>
  </si>
  <si>
    <t>Государственная пошлина</t>
  </si>
  <si>
    <t>1 08 04000 01 0000 110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</si>
  <si>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</si>
  <si>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1 08 04020 01 0000 110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</si>
  <si>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</si>
  <si>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1 11 00000 00 0000 000</t>
  </si>
  <si>
    <t xml:space="preserve">Доходы от использования имущества, находящегося в государственной и муниципальной собственности </t>
  </si>
  <si>
    <t>1 11 05030 00 0000 120</t>
  </si>
  <si>
    <t>1 11 05035 10 0000 120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</si>
  <si>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</si>
  <si>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</si>
  <si>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</si>
  <si>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</si>
  <si>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</si>
  <si>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</si>
  <si>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</si>
  <si>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</si>
  <si>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</si>
  <si>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сельских поселений</t>
  </si>
  <si>
    <t>ИТОГО ДОХОДОВ:</t>
  </si>
  <si>
    <t>Наименование разделов и подразделов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</si>
  <si>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</si>
  <si>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</si>
  <si>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</si>
  <si>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Национальная оборона</t>
  </si>
  <si>
    <t>Мобилизационная и вневойсковая  подготовка</t>
  </si>
  <si>
    <t>Национальная безопасность и правоохранительная деятельность</t>
  </si>
  <si>
    <t>Другие вопросы в области  национальной безопасности  и правоохранительной деятельности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</si>
  <si>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</si>
  <si>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</si>
  <si>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</si>
  <si>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</si>
  <si>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Коммунальное хозяйство</t>
  </si>
  <si>
    <t>Культура, кинематография</t>
  </si>
  <si>
    <t>Культура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</si>
  <si>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</si>
  <si>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</si>
  <si>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Условно утвержденные расходы</t>
  </si>
  <si>
    <t>ИТОГО   РАСХОДОВ</t>
  </si>
  <si>
    <t xml:space="preserve"> ( тыс. рублей)</t>
  </si>
  <si>
    <t xml:space="preserve">к бюджету муниципального образования </t>
  </si>
  <si>
    <t xml:space="preserve">       (тысяч рублей)</t>
  </si>
  <si>
    <t>Наименование</t>
  </si>
  <si>
    <t>Вед</t>
  </si>
  <si>
    <t>Рз</t>
  </si>
  <si>
    <t>Пр</t>
  </si>
  <si>
    <t>ЦСР</t>
  </si>
  <si>
    <t>ВР</t>
  </si>
  <si>
    <t>Администрация Новоюласенского сельсовета</t>
  </si>
  <si>
    <t>Глава муниципального образования</t>
  </si>
  <si>
    <t>Расходы на выплаты персоналу государственных (муниципальных) органов</t>
  </si>
  <si>
    <t>Центральный аппарат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</si>
  <si>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</si>
  <si>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</si>
  <si>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Мобилизационная и вневойсковая подготовка</t>
  </si>
  <si>
    <t>Разработка и утверждение комплекса мер по обеспечению пожарной безопасности муниципальных учреждений и жилищного фонда</t>
  </si>
  <si>
    <t>Другие вопросы в области национальной безопасности и правоохранительной деятельности</t>
  </si>
  <si>
    <t>Прочие мероприятия в области национальной безопасности и правоохранительной деятельности</t>
  </si>
  <si>
    <t>Содержание автомобильных дорог и инженерных сооружений на них в границах поселений</t>
  </si>
  <si>
    <t>Содержание объектов коммунального хозяйства</t>
  </si>
  <si>
    <t>Дома культуры и другие учреждения культуры (за исключением библиотек, музеев, театров, концертных и других организаций исполнительских искусств)</t>
  </si>
  <si>
    <t>Межбюджетные трансферты бюджетам муниципальных районов из бюджетов поселений на осуществление части полномочий по решению вопросов местного значения, в соответствии с заключенными соглашениями (услуги организации культуры)</t>
  </si>
  <si>
    <t>Межбюджетные трансферты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(внешний муниципальный финансовый контроль)</t>
  </si>
  <si>
    <t>Межбюджетные трансферты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(составление проекта бюджета поселения, исполнение бюджета поселения, осуществление контроля за его исполнением, составление отчета об исполнении бюджета поселения)</t>
  </si>
  <si>
    <t>ИТОГО</t>
  </si>
  <si>
    <t>01</t>
  </si>
  <si>
    <t>02</t>
  </si>
  <si>
    <t>04</t>
  </si>
  <si>
    <t>03</t>
  </si>
  <si>
    <t>09</t>
  </si>
  <si>
    <t>05</t>
  </si>
  <si>
    <t>08</t>
  </si>
  <si>
    <t>РЗ</t>
  </si>
  <si>
    <t>ПР</t>
  </si>
  <si>
    <t>ИТОГО РАСХОДОВ</t>
  </si>
  <si>
    <t>540</t>
  </si>
  <si>
    <t>(тысяч рублей)</t>
  </si>
  <si>
    <t>Перечень главных администраторов источников финансирования</t>
  </si>
  <si>
    <t>Код группы, подгруппы, статьи и вида источников</t>
  </si>
  <si>
    <t>01 05 02 01 10 0000 510</t>
  </si>
  <si>
    <t>Увеличение прочих остатков денежных средств бюджетов сельских поселений</t>
  </si>
  <si>
    <t>01 05 02 01 10 0000 610</t>
  </si>
  <si>
    <t>Уменьшение прочих остатков денежных средств бюджетов  сельских поселений</t>
  </si>
  <si>
    <t>Администрация муниципального образования                                           Новоюласенский сельсовет</t>
  </si>
  <si>
    <t>018</t>
  </si>
  <si>
    <t>Приложение 3</t>
  </si>
  <si>
    <t>Код бюджетной классификации Российской Федерации</t>
  </si>
  <si>
    <t>Наименование администратора доходов бюджета поселения</t>
  </si>
  <si>
    <t>1 11 05025 10 0000 120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</si>
  <si>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</si>
  <si>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1 11 07015 10 0000 120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</si>
  <si>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 поселениями</t>
  </si>
  <si>
    <t>1 13 01995 10 0000 130</t>
  </si>
  <si>
    <t>Прочие доходы от оказания платных услуг (работ) получателями средств бюджетов сельских поселений</t>
  </si>
  <si>
    <t>1 13 02065 10 0000 130</t>
  </si>
  <si>
    <t>Доходы, поступающие в порядке возмещения расходов, понесенных в связи с эксплуатацией  имущества сельских поселений</t>
  </si>
  <si>
    <t>1 13 02995 10 0000 130</t>
  </si>
  <si>
    <t>Прочие доходы от компенсации затрат  бюджетов сельских поселений</t>
  </si>
  <si>
    <t>1 14 02052 10 0000 410</t>
  </si>
  <si>
    <t>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</si>
  <si>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1 14 02052 10 0000 440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</si>
  <si>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</si>
  <si>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1 14 02053 10 0000 410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</si>
  <si>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</si>
  <si>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1 14 02053 10 0000 440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</si>
  <si>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</si>
  <si>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1 14 06025 10 0000 430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</si>
  <si>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</si>
  <si>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1 15 02050 10 0000 140</t>
  </si>
  <si>
    <t>Платежи, взимаемые органами местного самоуправления (организациями) сельских  поселений за выполнение определенных функций</t>
  </si>
  <si>
    <t>1 17 01050 10 0000 180</t>
  </si>
  <si>
    <t>Невыясненные поступления, зачисляемые в бюджеты сельских  поселений</t>
  </si>
  <si>
    <t>1 17 05050 10 0000 180</t>
  </si>
  <si>
    <t>Прочие неналоговые доходы бюджетов сельских поселений</t>
  </si>
  <si>
    <t xml:space="preserve">Дотации бюджетам сельских поселений на поддержку мер по обеспечению сбалансированности бюджетов </t>
  </si>
  <si>
    <t>Прочие дотации бюджетам сельских поселений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</si>
  <si>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</si>
  <si>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Прочие субсидии бюджетам сельских поселений</t>
  </si>
  <si>
    <t>Прочие субвенции бюджетам сельских поселений</t>
  </si>
  <si>
    <t>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</si>
  <si>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</si>
  <si>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  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</si>
  <si>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</si>
  <si>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Прочие безвозмездные поступления в бюджеты сельских поселений</t>
  </si>
  <si>
    <t>Доходы бюджетов сельских поселений от возврата бюджетными учреждениями остатков субсидий прошлых лет</t>
  </si>
  <si>
    <t>Доходы бюджетов сельских поселений от возврата иными организациями остатков субсидий прошлых лет</t>
  </si>
  <si>
    <t>Финансовый отдел администрации</t>
  </si>
  <si>
    <t>Красногвардейского района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</si>
  <si>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</si>
  <si>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Адми
нистра
тора дохо
дов
</t>
  </si>
  <si>
    <t xml:space="preserve">доходов бюджета
поселения 
</t>
  </si>
  <si>
    <t>Администрация муниципального образования Новоюласенский  сельсовет</t>
  </si>
  <si>
    <t>012</t>
  </si>
  <si>
    <t>Приложение 2</t>
  </si>
  <si>
    <t>Приложение  1</t>
  </si>
  <si>
    <t xml:space="preserve">Новоюласенский сельсовет </t>
  </si>
  <si>
    <r>
      <t xml:space="preserve">                                                        (</t>
    </r>
    <r>
      <rPr>
        <sz val="10"/>
        <color theme="1"/>
        <rFont val="Times New Roman"/>
        <family val="1"/>
        <charset val="204"/>
      </rPr>
      <t>тыс. рублей)</t>
    </r>
  </si>
  <si>
    <t>01 00 00 00 00 0000 000</t>
  </si>
  <si>
    <t>ИСТОЧНИКИ ВНУТРЕННЕГО ФИНАНСИРОВАНИЯ ДЕФИЦИТОВ БЮДЖЕТОВ</t>
  </si>
  <si>
    <t>01 05 00 00 00 0000 000</t>
  </si>
  <si>
    <t>Изменение остатков средств на счетах по учету средств бюджета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</si>
  <si>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</si>
  <si>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</si>
  <si>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</si>
  <si>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</si>
  <si>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</si>
  <si>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</si>
  <si>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Увеличение прочих остатков денежных средств бюджетов  сельских поселений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</si>
  <si>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</si>
  <si>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</si>
  <si>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</si>
  <si>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</si>
  <si>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</si>
  <si>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</si>
  <si>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Уменьшение прочих остатков денежных средств бюджетов сельских поселений</t>
  </si>
  <si>
    <t>№ п/п</t>
  </si>
  <si>
    <t>Наименование межбюджетного трансферта</t>
  </si>
  <si>
    <t>1.</t>
  </si>
  <si>
    <t>Межбюджетные трансферты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 (внешний муниципальный финансовый контроль)</t>
  </si>
  <si>
    <t>2.</t>
  </si>
  <si>
    <t>ИТОГО:</t>
  </si>
  <si>
    <t>Межбюджетные трансферты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(составление и рассмотрение проектов бюджета поселения, утверждение и исполнение бюджета поселения, осуществление контроля за его исполнением, составление и утверждение отчета об исполнении бюджета поселения)</t>
  </si>
  <si>
    <t>3.</t>
  </si>
  <si>
    <t>Межбюджетные трансферты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(по формированию и обеспечению деятельности комиссии по соблюдению требований к служебному поведению муниципальных служащих и урегулированию конфликта интересов)</t>
  </si>
  <si>
    <t>Муниципальная программа "Устойчивое развитие  территории муниципального образования Новоюласенский сельсовет Красногвардейского района Оренбургской области"</t>
  </si>
  <si>
    <t>Муниципальная программа «Комплексное развитие жилищно-коммунальной инфраструктуры и повышение уровня благоустройства на территории муниципального образования Новоюласенский сельсовет Красногвардейского района Оренбургской области»</t>
  </si>
  <si>
    <t>Муниципальная программа "Комплексное развитие транспортной инфраструктуры муниципального образования Новоюласенский сельсовет "</t>
  </si>
  <si>
    <t>Муниципальная программа «Устойчивое развитие территории муниципального образования Новоюласенский сельсовет Красногвардейского района Оренбургской области»</t>
  </si>
  <si>
    <t>Муниципальная программа «Комплексное развитие транспортной инфраструктуры муниципального образования Новоюласенский сельсовет Красногвардейского района Оренбургской области»</t>
  </si>
  <si>
    <t>Муниципальная программа «Комплексное развитие транспортной инфраструктуры муниципального образования Новоюласенский сельсовет »</t>
  </si>
  <si>
    <t xml:space="preserve">                                                                     к бюджету муниципального образования</t>
  </si>
  <si>
    <t xml:space="preserve">                  Программа</t>
  </si>
  <si>
    <t>2 02 10000 00 0000 150</t>
  </si>
  <si>
    <t>2 02 15001 10 0000 150</t>
  </si>
  <si>
    <t>2 02 30000 00 0000 150</t>
  </si>
  <si>
    <t>2 02 35118 00 0000 150</t>
  </si>
  <si>
    <t>2 02 35118 10 0000 150</t>
  </si>
  <si>
    <t>Источники внутреннего финансирования  дефицита бюджета поселения</t>
  </si>
  <si>
    <t>Наименование показателя</t>
  </si>
  <si>
    <t>Утвержденные бюджетные назначения</t>
  </si>
  <si>
    <t>2 02 15002 10 0000 150</t>
  </si>
  <si>
    <t>2 02 19999 10 0000 150</t>
  </si>
  <si>
    <t>2 02 29999 10 0000 150</t>
  </si>
  <si>
    <t>2 02 39999 10 0000 150</t>
  </si>
  <si>
    <t>2 02 40014 10 0000 150</t>
  </si>
  <si>
    <t>2 02 45160 10 0000 150</t>
  </si>
  <si>
    <t>2 02 49999 10 0000 150</t>
  </si>
  <si>
    <t>2 08 05000 10 0000 150</t>
  </si>
  <si>
    <t>2 02 20216 10 0000 150</t>
  </si>
  <si>
    <t>Перечень главных администраторов доходов бюджета поселения</t>
  </si>
  <si>
    <t>Код главы</t>
  </si>
  <si>
    <t>Поступление доходов в бюджет поселения по кодам видов доходов,</t>
  </si>
  <si>
    <t>00</t>
  </si>
  <si>
    <t>10</t>
  </si>
  <si>
    <t>14</t>
  </si>
  <si>
    <t>12</t>
  </si>
  <si>
    <t>5.</t>
  </si>
  <si>
    <t>2 02 30024 10 0000 150</t>
  </si>
  <si>
    <t>2 07 05010 10 0000 150</t>
  </si>
  <si>
    <t>2 07 05020 10 0000 150</t>
  </si>
  <si>
    <t>2 07 05030 10 0000 150</t>
  </si>
  <si>
    <t>2 18 05010 10 0000 150</t>
  </si>
  <si>
    <t>2 18 05020 10 0000 150</t>
  </si>
  <si>
    <t>2 18 05030 10 0000 150</t>
  </si>
  <si>
    <t>2 19 60010 10 0000 150</t>
  </si>
  <si>
    <t>Субвенции  бюджетам сельских поселений на выполнение передаваемых полномочий субъектов Российской Федерации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</si>
  <si>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</si>
  <si>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Доходы бюджетов сельских поселений от возврата автономными учреждениями остатков субсидий прошлых лет</t>
  </si>
  <si>
    <t>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</si>
  <si>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</si>
  <si>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</si>
  <si>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</si>
  <si>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</si>
  <si>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</si>
  <si>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</si>
  <si>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</si>
  <si>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муниципальных внутренних заимствований </t>
  </si>
  <si>
    <t>Предельный срок погашения долговых обязательств</t>
  </si>
  <si>
    <t>Муниципальные ценные бумаги</t>
  </si>
  <si>
    <t>1. Размещение муниципальных ценных бумаг</t>
  </si>
  <si>
    <t>2. Погашение муниципальных ценных бумаг</t>
  </si>
  <si>
    <t>Кредиты от кредитных организаций</t>
  </si>
  <si>
    <t>1. Привлечение кредитов от кредитных организаций</t>
  </si>
  <si>
    <t>2. Погашение кредитов, привлеченных от кредитных организаций</t>
  </si>
  <si>
    <t>Бюджетные кредиты из других бюджетов бюджетной системы Российской Федерации</t>
  </si>
  <si>
    <t>1. Привлечение бюджетных кредитов из других бюджетов бюджетной системы Российской Федерации</t>
  </si>
  <si>
    <r>
      <t xml:space="preserve">2. </t>
    </r>
    <r>
      <rPr>
        <sz val="10"/>
        <color rgb="FF000000"/>
        <rFont val="Times New Roman"/>
        <family val="1"/>
        <charset val="204"/>
      </rPr>
      <t>Погашение бюджетных кредитов, привлеченных из других бюджетов бюджетной системы Российской Федерации</t>
    </r>
  </si>
  <si>
    <t>1.2. Бюджетные кредиты, предоставленные для частичного покрытия временных кассовых разрывов, возникающих при исполнении бюджета муниципального образования Новоюласенский сельсовет</t>
  </si>
  <si>
    <t>2.2 Бюджетные кредиты, предоставленные для частичного покрытия временных кассовых разрывов, возникающих при исполнении бюджета муниципального образования Новоюласенский сельсовет</t>
  </si>
  <si>
    <r>
      <t xml:space="preserve">1.1. </t>
    </r>
    <r>
      <rPr>
        <sz val="10"/>
        <color rgb="FF000000"/>
        <rFont val="Times New Roman"/>
        <family val="1"/>
        <charset val="204"/>
      </rPr>
      <t xml:space="preserve">Бюджетные кредиты, предоставленные </t>
    </r>
    <r>
      <rPr>
        <sz val="10"/>
        <color theme="1"/>
        <rFont val="Times New Roman"/>
        <family val="1"/>
        <charset val="204"/>
      </rPr>
      <t>для частичного покрытия дефицита муниципального образования Новоюласенский сельсовет, возврат которых осуществляется муниципальным образованием Новоюласенский сельсовет</t>
    </r>
  </si>
  <si>
    <r>
      <t xml:space="preserve">2.1. </t>
    </r>
    <r>
      <rPr>
        <sz val="10"/>
        <color rgb="FF000000"/>
        <rFont val="Times New Roman"/>
        <family val="1"/>
        <charset val="204"/>
      </rPr>
      <t xml:space="preserve">Бюджетные кредиты, предоставленные </t>
    </r>
    <r>
      <rPr>
        <sz val="10"/>
        <color theme="1"/>
        <rFont val="Times New Roman"/>
        <family val="1"/>
        <charset val="204"/>
      </rPr>
      <t>для частичного покрытия дефицита муниципального образования Новоюласенский сельсовет, возврат которых осуществляется муниципальным образованием Новоюласенский сельсовет</t>
    </r>
  </si>
  <si>
    <t xml:space="preserve">                                                                                                                                               (тысяч рублей)</t>
  </si>
  <si>
    <t>1 16 02020 02 0000 140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</si>
  <si>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</si>
  <si>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к бюджету муниципального образования </t>
  </si>
  <si>
    <t>Всего источников финансирования дефицитов бюджетов</t>
  </si>
  <si>
    <t xml:space="preserve"> к бюджету муниципального образования                                                                                           </t>
  </si>
  <si>
    <t>Новоюласенский  сельсовет на 2021 год</t>
  </si>
  <si>
    <t>на 2021 год  и плановый период 2022 и 2023 годов</t>
  </si>
  <si>
    <t xml:space="preserve">Новоюласенский сельсовет на 2021 год </t>
  </si>
  <si>
    <t xml:space="preserve"> и плановый период 2022 и 2023 годов </t>
  </si>
  <si>
    <t xml:space="preserve"> дефицита бюджета поселения на 2021 год  и плановый период 2022 и 2023 годов</t>
  </si>
  <si>
    <t xml:space="preserve">  и плановый период 2022 и 2023 годов</t>
  </si>
  <si>
    <t>Дотации бюджетам сельских поселений на выравнивание бюджетной обеспеченности из бюджета субъекта Российской Федерации</t>
  </si>
  <si>
    <t>2 02 16001 10 0000 150</t>
  </si>
  <si>
    <t xml:space="preserve">Дотации бюджетам сельских поселений на выравнивание бюджетной обеспеченности из бюджетов муниципальных районов </t>
  </si>
  <si>
    <t>Защита населения и территории от чрезвычайных ситуаций природного и техногенногохарактера, пожарная безопасность</t>
  </si>
  <si>
    <t>1 17 15030 10 0000 150</t>
  </si>
  <si>
    <t>Инициативные платежи, зачисляемые в бюджеты сельских поселений</t>
  </si>
  <si>
    <t>Благоустройство</t>
  </si>
  <si>
    <t>240</t>
  </si>
  <si>
    <t>Межбюджетные трансферты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(осуществление муниципального земельного контроля)</t>
  </si>
  <si>
    <t>1 17 15030 10 0202 150</t>
  </si>
  <si>
    <t>Инициативные платежи, зачисляемые в бюджеты сельских поселений  "Обустройство игровой площадки"</t>
  </si>
  <si>
    <t>Прочие мероприятия по благоустройству городских округов и поселений</t>
  </si>
  <si>
    <r>
      <t>1 11 0502</t>
    </r>
    <r>
      <rPr>
        <sz val="10"/>
        <color rgb="FFFF0000"/>
        <rFont val="Times New Roman"/>
        <family val="1"/>
        <charset val="204"/>
      </rPr>
      <t>0</t>
    </r>
    <r>
      <rPr>
        <sz val="10"/>
        <color theme="1"/>
        <rFont val="Times New Roman"/>
        <family val="1"/>
        <charset val="204"/>
      </rPr>
      <t xml:space="preserve"> 00 0000 120</t>
    </r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</si>
  <si>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</si>
  <si>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r>
      <t>1 11 050</t>
    </r>
    <r>
      <rPr>
        <sz val="10"/>
        <color rgb="FFFF0000"/>
        <rFont val="Times New Roman"/>
        <family val="1"/>
        <charset val="204"/>
      </rPr>
      <t>0</t>
    </r>
    <r>
      <rPr>
        <sz val="10"/>
        <color theme="1"/>
        <rFont val="Times New Roman"/>
        <family val="1"/>
        <charset val="204"/>
      </rPr>
      <t>0 00 0000 120</t>
    </r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</si>
  <si>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</si>
  <si>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Межбюджетные трансферты бюджетам муниципальных районов на осуществление части полномочий администрации поселения по развитию системы градорегулирования в муниципальном образовании</t>
  </si>
  <si>
    <t>Приложение № 3</t>
  </si>
  <si>
    <t>Приложение № 4</t>
  </si>
  <si>
    <t xml:space="preserve">                                                                                                                                         Приложение № 5</t>
  </si>
  <si>
    <t xml:space="preserve">                                                                                                                                                                   Приложение № 6</t>
  </si>
  <si>
    <t>Приложение № 9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</si>
  <si>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</si>
  <si>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сельских поселений на осуществление первичного воинского учета  органами местного самоуправления поселений, муниципальных и городских округов</t>
  </si>
  <si>
    <t>1 03 02230 01 0000 110</t>
  </si>
  <si>
    <t xml:space="preserve"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</si>
  <si>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</si>
  <si>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1 03 02240 01 0000 110</t>
  </si>
  <si>
    <t xml:space="preserve"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</t>
  </si>
  <si>
    <t>1 03 02250 01 0000 110</t>
  </si>
  <si>
    <t xml:space="preserve"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</t>
  </si>
  <si>
    <t>1 03 02260 01 0000 110</t>
  </si>
  <si>
    <t xml:space="preserve"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</t>
  </si>
  <si>
    <t>Муниципальная программа «Устойчивое развитие территории муниципального образования»</t>
  </si>
  <si>
    <t>3140400000</t>
  </si>
  <si>
    <t>3140300000</t>
  </si>
  <si>
    <t>Капитальный ремонт и ремонт объектов коммунальной инфраструктуры</t>
  </si>
  <si>
    <t>Комплексы процессных мероприятий «Обеспечение реализации муниципальной программы «Устойчивое развитие территории муниципального образования Новоюласенский сельсовет Красногвардейского района Оренбургской области»</t>
  </si>
  <si>
    <t xml:space="preserve">Комплексы процессных мероприятий 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</si>
  <si>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</si>
  <si>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3140151180</t>
  </si>
  <si>
    <t>Комплексы процессных мероприятий «Обеспечение безопасности жизнедеятельности населения в  муниципальном образовании Новоюласенский сельсовет Красногвардейского района Оренбургской области»</t>
  </si>
  <si>
    <t>3140000000</t>
  </si>
  <si>
    <t>3140360080</t>
  </si>
  <si>
    <t>3140360090</t>
  </si>
  <si>
    <t>3240000000</t>
  </si>
  <si>
    <t>3240100000</t>
  </si>
  <si>
    <t>Комплексы процессных мероприятий «Содержание и ремонт автомобильных дорог общего пользования местного значения в муниципальном образовании Новоюласенский сельсовет Красногвардейского района Оренбургской области»</t>
  </si>
  <si>
    <t>3140261080</t>
  </si>
  <si>
    <t>3140260280</t>
  </si>
  <si>
    <t>Оценка земельных участков, комплекс кадастровых работ по подготовке документов для постановке на государственный кадастровый земельных участков, недвижимого имущества</t>
  </si>
  <si>
    <t>3140200000</t>
  </si>
  <si>
    <t>Комплексы процессных мероприятий " Управление муниципальным имуществом, мероприятия по землеустройству и землепользованию в муниципальном образовании"</t>
  </si>
  <si>
    <t>3140261070</t>
  </si>
  <si>
    <t>99</t>
  </si>
  <si>
    <t>3340160160</t>
  </si>
  <si>
    <t>3340160150</t>
  </si>
  <si>
    <t>3340100000</t>
  </si>
  <si>
    <t>3340000000</t>
  </si>
  <si>
    <t>Комплексы процессных мероприятий «Мероприятия в сфере жилищно-коммунальной инфраструктуры и повышение уровня благоустройства на территории муниципального образования Новоюласенский  сельсовет»</t>
  </si>
  <si>
    <t>Муниципальная программа «Комплексное развитие жилищно-коммунальной инфраструктуры и повышение уровня благоустройства на территории муниципального образования Новоюласенский  сельсовет»</t>
  </si>
  <si>
    <t>3340160200</t>
  </si>
  <si>
    <t>3140460220</t>
  </si>
  <si>
    <t>Комплексы процессных мероприятий «Развитие культуры в муниципальном образовании Новоюласенский сельсовет Красногвардейского района Оренбургской области»</t>
  </si>
  <si>
    <t>3140461020</t>
  </si>
  <si>
    <t>3140100000</t>
  </si>
  <si>
    <t>3140161010</t>
  </si>
  <si>
    <t>3140161040</t>
  </si>
  <si>
    <t>3140161050</t>
  </si>
  <si>
    <t>3140110010</t>
  </si>
  <si>
    <t>2 02 15001 00 0000 150</t>
  </si>
  <si>
    <t>Дотации на выравнивание бюджетной обеспеченности</t>
  </si>
  <si>
    <t>3140460210</t>
  </si>
  <si>
    <t>Мероприятия в сфере культуры и кинематографии</t>
  </si>
  <si>
    <t>2026 год</t>
  </si>
  <si>
    <t>4.</t>
  </si>
  <si>
    <t>6.</t>
  </si>
  <si>
    <t>Прочие доходы от компенсации затрат бюджетов сельских поселений</t>
  </si>
  <si>
    <t>1 13 00000 00 0000 000</t>
  </si>
  <si>
    <t>1 13 02000 00 0000 130</t>
  </si>
  <si>
    <t>3100000000</t>
  </si>
  <si>
    <t>1 13 02990 00 0000 130</t>
  </si>
  <si>
    <t>Прочие доходы от компенсации затрат государства</t>
  </si>
  <si>
    <t xml:space="preserve">Исполнение судебных актов </t>
  </si>
  <si>
    <t>Оценка земельных участков, комплекс кадастровых работ по подготовке документов для постановке на государственный кадастровый учет земельных участков, недвижимого имущества</t>
  </si>
  <si>
    <t>1 01 02030 01 0000 110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</si>
  <si>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</si>
  <si>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2027 год</t>
  </si>
  <si>
    <t>2027г</t>
  </si>
  <si>
    <t>324019Д110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</si>
  <si>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</si>
  <si>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Доходы, получаемые в виде арендной платы, а также средства от продажи права на заключение договоров аренды  за земли, находящиеся в собственности сельских поселений (за исключением земельных участков бюджетных и автономных учреждений)</t>
  </si>
  <si>
    <t>Доходы от оказания платных услуг  и  компенсации затрат государства</t>
  </si>
  <si>
    <t>Доходы  от компенсации затрат государства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</si>
  <si>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</si>
  <si>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на 2026 год  и плановый период </t>
  </si>
  <si>
    <t>2027 и 2028 годов</t>
  </si>
  <si>
    <t xml:space="preserve"> на 2026 год  и плановый период 2027 и 2028 годов</t>
  </si>
  <si>
    <t>2028 год</t>
  </si>
  <si>
    <t xml:space="preserve">Новоюласенский  сельсовет на 2026 год  </t>
  </si>
  <si>
    <t>и плановый период 2027 и 2028 годов</t>
  </si>
  <si>
    <t xml:space="preserve"> подвидов доходов на 2026 год и плановый период 2027 и 2028 годов </t>
  </si>
  <si>
    <t>2026год</t>
  </si>
  <si>
    <t>1 01 02210 01 0000 110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</si>
  <si>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</si>
  <si>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2 02 19999 00 0000 150</t>
  </si>
  <si>
    <t>Прочие дотации</t>
  </si>
  <si>
    <t>2 02 16001 00 0000 150</t>
  </si>
  <si>
    <t>Дотации  на выравнивание бюджетной обеспеченности из бюджетов муниципальных районов, городских округов с внутригородским делением</t>
  </si>
  <si>
    <t>Дотации бюджетам сельских поселений на выравнивание бюджетной обеспеченности из бюджетов муниципальных районов</t>
  </si>
  <si>
    <t>№ от .12.2025 г</t>
  </si>
  <si>
    <t>№ от .12902,7.2025 г</t>
  </si>
  <si>
    <t>Новоюласенский сельсовет на 2026год</t>
  </si>
  <si>
    <t xml:space="preserve"> и  плановый период 2027  и 2028 годов</t>
  </si>
  <si>
    <t>№ от  .12.2025 г</t>
  </si>
  <si>
    <t xml:space="preserve">  Новоюласенский сельсовет на 2026 год</t>
  </si>
  <si>
    <t>и  плановый период 2027 и 2028 годов</t>
  </si>
  <si>
    <t>Ведомственная структура расходов бюджета поселения на 2026 год  и  плановый период 2027 и 2028 годов</t>
  </si>
  <si>
    <t xml:space="preserve"> Новоюласенский сельсовет на 2026 год</t>
  </si>
  <si>
    <t xml:space="preserve">                                                                                                                 и  плановый период 2027 и 2028 годов</t>
  </si>
  <si>
    <t xml:space="preserve">Распределение бюджетных ассигнований  бюджета поселения  по разделам и подразделам, целевым статьям (муниципальным программам и непрограммным направлениям деятельности), группам и подгруппам видов расходов  классификации расходов на 2026 год и  плановый период 2027 и 2028 годов </t>
  </si>
  <si>
    <r>
      <t xml:space="preserve">    </t>
    </r>
    <r>
      <rPr>
        <b/>
        <sz val="10"/>
        <color theme="1"/>
        <rFont val="Times New Roman"/>
        <family val="1"/>
        <charset val="204"/>
      </rPr>
      <t xml:space="preserve">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и  плановый период 2027 и 2028 годов</t>
    </r>
  </si>
  <si>
    <t>Распределение бюджетных ассигнований бюджета поселения по целевым статьям(муниципальным программам и непрограммным направлениям деятельности), разделам, подразделам, группам и подгруппам видов расходов классификации расходов на 2026 год и на плановый период 2027 и 2028 годов</t>
  </si>
  <si>
    <r>
      <rPr>
        <b/>
        <sz val="10"/>
        <color theme="1"/>
        <rFont val="Times New Roman"/>
        <family val="1"/>
        <charset val="204"/>
      </rPr>
      <t xml:space="preserve">        </t>
    </r>
    <r>
      <rPr>
        <sz val="10"/>
        <color theme="1"/>
        <rFont val="Times New Roman"/>
        <family val="1"/>
        <charset val="204"/>
      </rPr>
      <t xml:space="preserve"> Приложение № 7 
                                                                              к бюджету муниципального образования                      
                     Новоюласенский сельсовет на 2026 год
 и  плановый период 2027 и 2028 годов
№  от .12.2025 г 
</t>
    </r>
  </si>
  <si>
    <t>Межбюджетные трансферты, передаваемые в районный бюджет из бюджета поселения на осуществление части полномочий  по решению вопросов местного значения в соответствии с заключенными соглашениями на  2026 год и плановый период 2027 и 2028 годов</t>
  </si>
  <si>
    <t xml:space="preserve">       Новоюласенский сельсовет на 2026 год</t>
  </si>
  <si>
    <t xml:space="preserve">                                                           и  плановый период 2027 и 2028 годов</t>
  </si>
  <si>
    <t xml:space="preserve">                       на 2026 год и  плановый период 2027 и 2028 годов</t>
  </si>
  <si>
    <t>2026года</t>
  </si>
  <si>
    <t>Предельный срок погашения долговых обязательств 2027 года</t>
  </si>
  <si>
    <t>2028 года</t>
  </si>
  <si>
    <t>2028г</t>
  </si>
  <si>
    <t xml:space="preserve">Распределение   бюджетных ассигнований бюджета поселения  по разделам и подразделам классификации расходов бюджета поселения на 2026 год  и плановый период 2027 и 2028 годов </t>
  </si>
  <si>
    <t>№ от  .12.2025</t>
  </si>
</sst>
</file>

<file path=xl/styles.xml><?xml version="1.0" encoding="utf-8"?>
<styleSheet xmlns="http://schemas.openxmlformats.org/spreadsheetml/2006/main">
  <numFmts count="1">
    <numFmt numFmtId="164" formatCode="0.0"/>
  </numFmts>
  <fonts count="3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name val="Cambria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40404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1">
    <xf numFmtId="0" fontId="0" fillId="0" borderId="0" xfId="0"/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12" fillId="0" borderId="0" xfId="0" applyFont="1"/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vertical="top" wrapText="1"/>
    </xf>
    <xf numFmtId="0" fontId="18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5" fillId="0" borderId="0" xfId="0" applyFont="1"/>
    <xf numFmtId="0" fontId="15" fillId="0" borderId="1" xfId="0" applyFont="1" applyBorder="1"/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vertical="top" wrapText="1"/>
    </xf>
    <xf numFmtId="0" fontId="15" fillId="2" borderId="0" xfId="0" applyFont="1" applyFill="1"/>
    <xf numFmtId="0" fontId="1" fillId="0" borderId="1" xfId="0" applyFont="1" applyBorder="1" applyAlignment="1">
      <alignment vertical="top" wrapText="1"/>
    </xf>
    <xf numFmtId="0" fontId="0" fillId="2" borderId="0" xfId="0" applyFill="1"/>
    <xf numFmtId="49" fontId="0" fillId="2" borderId="0" xfId="0" applyNumberFormat="1" applyFill="1"/>
    <xf numFmtId="0" fontId="14" fillId="2" borderId="0" xfId="0" applyFont="1" applyFill="1"/>
    <xf numFmtId="164" fontId="12" fillId="2" borderId="0" xfId="0" applyNumberFormat="1" applyFont="1" applyFill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/>
    <xf numFmtId="0" fontId="1" fillId="2" borderId="0" xfId="0" applyFont="1" applyFill="1" applyAlignment="1">
      <alignment horizontal="right"/>
    </xf>
    <xf numFmtId="0" fontId="1" fillId="0" borderId="1" xfId="0" applyFont="1" applyBorder="1" applyAlignment="1">
      <alignment vertical="top" wrapText="1"/>
    </xf>
    <xf numFmtId="0" fontId="19" fillId="0" borderId="0" xfId="0" applyFont="1"/>
    <xf numFmtId="0" fontId="0" fillId="3" borderId="0" xfId="0" applyFill="1"/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164" fontId="22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164" fontId="22" fillId="0" borderId="1" xfId="0" applyNumberFormat="1" applyFont="1" applyBorder="1" applyAlignment="1">
      <alignment horizontal="center" vertical="top" wrapText="1"/>
    </xf>
    <xf numFmtId="164" fontId="22" fillId="0" borderId="1" xfId="0" applyNumberFormat="1" applyFont="1" applyBorder="1" applyAlignment="1">
      <alignment horizontal="center"/>
    </xf>
    <xf numFmtId="164" fontId="22" fillId="0" borderId="1" xfId="0" applyNumberFormat="1" applyFont="1" applyFill="1" applyBorder="1" applyAlignment="1">
      <alignment horizontal="justify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64" fontId="24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justify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49" fontId="0" fillId="0" borderId="0" xfId="0" applyNumberFormat="1" applyFill="1"/>
    <xf numFmtId="0" fontId="15" fillId="0" borderId="0" xfId="0" applyFont="1" applyFill="1"/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justify" vertical="top" wrapText="1"/>
    </xf>
    <xf numFmtId="0" fontId="2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wrapText="1"/>
    </xf>
    <xf numFmtId="0" fontId="24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justify" vertical="top" wrapText="1"/>
    </xf>
    <xf numFmtId="3" fontId="1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164" fontId="25" fillId="0" borderId="1" xfId="0" applyNumberFormat="1" applyFont="1" applyFill="1" applyBorder="1" applyAlignment="1">
      <alignment horizontal="center" vertical="top" wrapText="1"/>
    </xf>
    <xf numFmtId="49" fontId="22" fillId="0" borderId="1" xfId="0" applyNumberFormat="1" applyFont="1" applyFill="1" applyBorder="1" applyAlignment="1">
      <alignment horizontal="justify" vertical="top" wrapText="1"/>
    </xf>
    <xf numFmtId="0" fontId="27" fillId="0" borderId="1" xfId="0" applyFont="1" applyFill="1" applyBorder="1" applyAlignment="1">
      <alignment vertical="top" wrapText="1"/>
    </xf>
    <xf numFmtId="49" fontId="27" fillId="0" borderId="1" xfId="0" applyNumberFormat="1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justify" vertical="top" wrapText="1"/>
    </xf>
    <xf numFmtId="0" fontId="24" fillId="0" borderId="1" xfId="0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vertical="top"/>
    </xf>
    <xf numFmtId="0" fontId="22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vertical="top"/>
    </xf>
    <xf numFmtId="0" fontId="15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left" vertical="top" wrapText="1"/>
    </xf>
    <xf numFmtId="0" fontId="25" fillId="0" borderId="1" xfId="0" applyFont="1" applyFill="1" applyBorder="1" applyAlignment="1">
      <alignment horizontal="center" vertical="top" wrapText="1"/>
    </xf>
    <xf numFmtId="49" fontId="16" fillId="0" borderId="1" xfId="0" applyNumberFormat="1" applyFont="1" applyFill="1" applyBorder="1" applyAlignment="1">
      <alignment horizontal="center" vertical="top" wrapText="1"/>
    </xf>
    <xf numFmtId="49" fontId="13" fillId="0" borderId="1" xfId="0" applyNumberFormat="1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9" fillId="0" borderId="0" xfId="0" applyFont="1" applyFill="1"/>
    <xf numFmtId="0" fontId="1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right" vertical="top"/>
    </xf>
    <xf numFmtId="164" fontId="24" fillId="0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right" vertical="top"/>
    </xf>
    <xf numFmtId="164" fontId="22" fillId="0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/>
    </xf>
    <xf numFmtId="49" fontId="3" fillId="0" borderId="1" xfId="0" applyNumberFormat="1" applyFont="1" applyFill="1" applyBorder="1" applyAlignment="1">
      <alignment vertical="top"/>
    </xf>
    <xf numFmtId="164" fontId="2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1" fontId="1" fillId="0" borderId="1" xfId="0" applyNumberFormat="1" applyFont="1" applyFill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justify" vertical="top" wrapText="1"/>
    </xf>
    <xf numFmtId="0" fontId="29" fillId="0" borderId="0" xfId="0" applyFont="1" applyAlignment="1">
      <alignment wrapText="1"/>
    </xf>
    <xf numFmtId="0" fontId="30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justify" vertical="top" wrapText="1"/>
    </xf>
    <xf numFmtId="0" fontId="15" fillId="0" borderId="1" xfId="0" applyFont="1" applyFill="1" applyBorder="1" applyAlignment="1">
      <alignment horizontal="left" vertical="top" wrapText="1"/>
    </xf>
    <xf numFmtId="0" fontId="31" fillId="0" borderId="1" xfId="0" applyFont="1" applyFill="1" applyBorder="1" applyAlignment="1">
      <alignment horizontal="center" vertical="top" wrapText="1"/>
    </xf>
    <xf numFmtId="0" fontId="3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13" fillId="0" borderId="1" xfId="0" applyNumberFormat="1" applyFont="1" applyFill="1" applyBorder="1" applyAlignment="1">
      <alignment horizontal="justify" vertical="top" wrapText="1"/>
    </xf>
    <xf numFmtId="0" fontId="13" fillId="0" borderId="1" xfId="0" applyFont="1" applyFill="1" applyBorder="1" applyAlignment="1">
      <alignment horizontal="justify" vertical="top" wrapText="1"/>
    </xf>
    <xf numFmtId="0" fontId="16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/>
    </xf>
    <xf numFmtId="0" fontId="16" fillId="0" borderId="0" xfId="0" applyFont="1" applyAlignment="1">
      <alignment horizontal="justify" vertical="top"/>
    </xf>
    <xf numFmtId="0" fontId="16" fillId="0" borderId="0" xfId="0" applyFont="1" applyAlignment="1">
      <alignment horizontal="right" vertical="top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right"/>
    </xf>
    <xf numFmtId="0" fontId="15" fillId="0" borderId="4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vertical="top" wrapText="1"/>
    </xf>
    <xf numFmtId="0" fontId="1" fillId="3" borderId="0" xfId="0" applyFont="1" applyFill="1" applyAlignment="1">
      <alignment horizontal="right"/>
    </xf>
    <xf numFmtId="0" fontId="2" fillId="3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15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0" fontId="15" fillId="0" borderId="0" xfId="0" applyFont="1" applyFill="1" applyAlignment="1">
      <alignment horizontal="center" wrapText="1"/>
    </xf>
    <xf numFmtId="0" fontId="15" fillId="0" borderId="1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center" wrapText="1"/>
    </xf>
    <xf numFmtId="0" fontId="28" fillId="0" borderId="0" xfId="0" applyFont="1" applyFill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1" fillId="0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2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workbookViewId="0">
      <selection sqref="A1:J16"/>
    </sheetView>
  </sheetViews>
  <sheetFormatPr defaultRowHeight="14.4"/>
  <cols>
    <col min="1" max="10" width="8.88671875" style="48"/>
  </cols>
  <sheetData>
    <row r="1" spans="1:10">
      <c r="A1" s="175"/>
      <c r="B1" s="175"/>
      <c r="C1" s="175"/>
      <c r="D1" s="175"/>
      <c r="E1" s="175"/>
      <c r="F1" s="175"/>
      <c r="G1" s="175"/>
      <c r="H1" s="175"/>
      <c r="I1" s="175"/>
      <c r="J1" s="175"/>
    </row>
    <row r="2" spans="1:10">
      <c r="A2" s="175"/>
      <c r="B2" s="175"/>
      <c r="C2" s="175"/>
      <c r="D2" s="175"/>
      <c r="E2" s="175"/>
      <c r="F2" s="175"/>
      <c r="G2" s="175"/>
      <c r="H2" s="175"/>
      <c r="I2" s="175"/>
      <c r="J2" s="175"/>
    </row>
    <row r="3" spans="1:10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0">
      <c r="A4" s="175"/>
      <c r="B4" s="175"/>
      <c r="C4" s="175"/>
      <c r="D4" s="175"/>
      <c r="E4" s="175"/>
      <c r="F4" s="175"/>
      <c r="G4" s="175"/>
      <c r="H4" s="175"/>
      <c r="I4" s="175"/>
      <c r="J4" s="175"/>
    </row>
    <row r="5" spans="1:10">
      <c r="A5" s="175"/>
      <c r="B5" s="175"/>
      <c r="C5" s="175"/>
      <c r="D5" s="175"/>
      <c r="E5" s="175"/>
      <c r="F5" s="175"/>
      <c r="G5" s="175"/>
      <c r="H5" s="175"/>
      <c r="I5" s="175"/>
      <c r="J5" s="175"/>
    </row>
    <row r="6" spans="1:10">
      <c r="A6" s="176"/>
      <c r="B6" s="176"/>
      <c r="C6" s="176"/>
      <c r="D6" s="176"/>
      <c r="E6" s="176"/>
      <c r="F6" s="176"/>
      <c r="G6" s="176"/>
      <c r="H6" s="176"/>
      <c r="I6" s="176"/>
      <c r="J6" s="176"/>
    </row>
    <row r="7" spans="1:10" ht="37.200000000000003" customHeight="1">
      <c r="A7" s="177"/>
      <c r="B7" s="177"/>
      <c r="C7" s="177"/>
      <c r="D7" s="177"/>
      <c r="E7" s="177"/>
      <c r="F7" s="177"/>
      <c r="G7" s="177"/>
      <c r="H7" s="177"/>
      <c r="I7" s="177"/>
      <c r="J7" s="177"/>
    </row>
    <row r="8" spans="1:10" s="42" customFormat="1" ht="17.25" customHeight="1">
      <c r="A8" s="178"/>
      <c r="B8" s="178"/>
      <c r="C8" s="178"/>
      <c r="D8" s="178"/>
      <c r="E8" s="178"/>
      <c r="F8" s="178"/>
      <c r="G8" s="178"/>
      <c r="H8" s="178"/>
      <c r="I8" s="178"/>
      <c r="J8" s="178"/>
    </row>
    <row r="9" spans="1:10" ht="39" customHeight="1">
      <c r="A9" s="174"/>
      <c r="B9" s="174"/>
      <c r="C9" s="174"/>
      <c r="D9" s="174"/>
      <c r="E9" s="174"/>
      <c r="F9" s="174"/>
      <c r="G9" s="174"/>
      <c r="H9" s="174"/>
      <c r="I9" s="174"/>
      <c r="J9" s="174"/>
    </row>
    <row r="10" spans="1:10" ht="38.25" customHeight="1">
      <c r="A10" s="174"/>
      <c r="B10" s="174"/>
      <c r="C10" s="174"/>
      <c r="D10" s="174"/>
      <c r="E10" s="174"/>
      <c r="F10" s="174"/>
      <c r="G10" s="174"/>
      <c r="H10" s="174"/>
      <c r="I10" s="174"/>
      <c r="J10" s="174"/>
    </row>
    <row r="11" spans="1:10" ht="50.25" customHeight="1">
      <c r="A11" s="174"/>
      <c r="B11" s="174"/>
      <c r="C11" s="174"/>
      <c r="D11" s="174"/>
      <c r="E11" s="174"/>
      <c r="F11" s="174"/>
      <c r="G11" s="174"/>
      <c r="H11" s="174"/>
      <c r="I11" s="174"/>
      <c r="J11" s="174"/>
    </row>
    <row r="12" spans="1:10" s="66" customFormat="1" ht="44.25" customHeight="1">
      <c r="A12" s="174"/>
      <c r="B12" s="174"/>
      <c r="C12" s="174"/>
      <c r="D12" s="174"/>
      <c r="E12" s="174"/>
      <c r="F12" s="174"/>
      <c r="G12" s="174"/>
      <c r="H12" s="174"/>
      <c r="I12" s="174"/>
      <c r="J12" s="174"/>
    </row>
    <row r="13" spans="1:10" s="66" customFormat="1" ht="71.25" customHeight="1">
      <c r="A13" s="174"/>
      <c r="B13" s="174"/>
      <c r="C13" s="174"/>
      <c r="D13" s="174"/>
      <c r="E13" s="174"/>
      <c r="F13" s="174"/>
      <c r="G13" s="174"/>
      <c r="H13" s="174"/>
      <c r="I13" s="174"/>
      <c r="J13" s="174"/>
    </row>
    <row r="14" spans="1:10" s="66" customFormat="1" ht="20.25" customHeight="1">
      <c r="A14" s="171"/>
      <c r="B14" s="171"/>
      <c r="C14" s="171"/>
      <c r="D14" s="171"/>
      <c r="E14" s="171"/>
      <c r="F14" s="171"/>
      <c r="G14" s="171"/>
      <c r="H14" s="171"/>
      <c r="I14" s="171"/>
      <c r="J14" s="171"/>
    </row>
    <row r="15" spans="1:10" s="66" customFormat="1" ht="59.25" customHeight="1">
      <c r="A15" s="170"/>
      <c r="B15" s="170"/>
      <c r="C15" s="170"/>
      <c r="D15" s="170"/>
      <c r="E15" s="170"/>
      <c r="F15" s="170"/>
      <c r="G15" s="170"/>
      <c r="H15" s="170"/>
      <c r="I15" s="170"/>
      <c r="J15" s="170"/>
    </row>
    <row r="16" spans="1:10" ht="16.5" customHeight="1">
      <c r="A16" s="69"/>
      <c r="B16"/>
      <c r="C16"/>
      <c r="D16"/>
      <c r="E16"/>
      <c r="F16"/>
      <c r="G16"/>
      <c r="H16"/>
      <c r="I16"/>
      <c r="J16"/>
    </row>
    <row r="17" spans="1:10" ht="31.95" customHeight="1">
      <c r="A17" s="169"/>
      <c r="B17" s="169"/>
      <c r="C17" s="169"/>
      <c r="D17" s="169"/>
      <c r="E17" s="169"/>
      <c r="F17" s="169"/>
      <c r="G17" s="169"/>
      <c r="H17" s="169"/>
      <c r="I17" s="169"/>
      <c r="J17" s="169"/>
    </row>
    <row r="18" spans="1:10" ht="31.95" customHeight="1">
      <c r="A18" s="169"/>
      <c r="B18" s="169"/>
      <c r="C18" s="169"/>
      <c r="D18" s="169"/>
      <c r="E18" s="169"/>
      <c r="F18" s="169"/>
      <c r="G18" s="169"/>
      <c r="H18" s="169"/>
      <c r="I18" s="169"/>
      <c r="J18" s="169"/>
    </row>
    <row r="19" spans="1:10" ht="45" customHeight="1">
      <c r="A19"/>
      <c r="B19"/>
      <c r="C19"/>
      <c r="D19"/>
      <c r="E19"/>
      <c r="F19"/>
      <c r="G19"/>
      <c r="H19"/>
      <c r="I19"/>
      <c r="J19"/>
    </row>
    <row r="20" spans="1:10" ht="28.95" customHeight="1">
      <c r="A20"/>
      <c r="B20"/>
      <c r="C20"/>
      <c r="D20"/>
      <c r="E20"/>
      <c r="F20"/>
      <c r="G20"/>
      <c r="H20"/>
      <c r="I20"/>
      <c r="J20"/>
    </row>
    <row r="21" spans="1:10" ht="54" customHeight="1">
      <c r="A21"/>
      <c r="B21"/>
      <c r="C21"/>
      <c r="D21"/>
      <c r="E21"/>
      <c r="F21"/>
      <c r="G21"/>
      <c r="H21"/>
      <c r="I21"/>
      <c r="J21"/>
    </row>
    <row r="22" spans="1:10" ht="52.95" customHeight="1">
      <c r="A22"/>
      <c r="B22"/>
      <c r="C22"/>
      <c r="D22"/>
      <c r="E22"/>
      <c r="F22"/>
      <c r="G22"/>
      <c r="H22"/>
      <c r="I22"/>
      <c r="J22"/>
    </row>
    <row r="23" spans="1:10" ht="39.6" customHeight="1">
      <c r="A23"/>
      <c r="B23"/>
      <c r="C23"/>
      <c r="D23"/>
      <c r="E23"/>
      <c r="F23"/>
      <c r="G23"/>
      <c r="H23"/>
      <c r="I23"/>
      <c r="J23"/>
    </row>
    <row r="24" spans="1:10" ht="68.400000000000006" customHeight="1">
      <c r="A24"/>
      <c r="B24"/>
      <c r="C24"/>
      <c r="D24"/>
      <c r="E24"/>
      <c r="F24"/>
      <c r="G24"/>
      <c r="H24"/>
      <c r="I24"/>
      <c r="J24"/>
    </row>
    <row r="25" spans="1:10" ht="57" customHeight="1">
      <c r="A25"/>
      <c r="B25"/>
      <c r="C25"/>
      <c r="D25"/>
      <c r="E25"/>
      <c r="F25"/>
      <c r="G25"/>
      <c r="H25"/>
      <c r="I25"/>
      <c r="J25"/>
    </row>
    <row r="26" spans="1:10" ht="44.4" customHeight="1">
      <c r="A26"/>
      <c r="B26"/>
      <c r="C26"/>
      <c r="D26"/>
      <c r="E26"/>
      <c r="F26"/>
      <c r="G26"/>
      <c r="H26"/>
      <c r="I26"/>
      <c r="J26"/>
    </row>
    <row r="27" spans="1:10" ht="45.6" customHeight="1">
      <c r="A27"/>
      <c r="B27"/>
      <c r="C27"/>
      <c r="D27"/>
      <c r="E27"/>
      <c r="F27"/>
      <c r="G27"/>
      <c r="H27"/>
      <c r="I27"/>
      <c r="J27"/>
    </row>
    <row r="28" spans="1:10" ht="55.2" customHeight="1">
      <c r="A28"/>
      <c r="B28"/>
      <c r="C28"/>
      <c r="D28"/>
      <c r="E28"/>
      <c r="F28"/>
      <c r="G28"/>
      <c r="H28"/>
      <c r="I28"/>
      <c r="J28"/>
    </row>
    <row r="29" spans="1:10" ht="45.6" customHeight="1">
      <c r="A29"/>
      <c r="B29"/>
      <c r="C29"/>
      <c r="D29"/>
      <c r="E29"/>
      <c r="F29"/>
      <c r="G29"/>
      <c r="H29"/>
      <c r="I29"/>
      <c r="J29"/>
    </row>
    <row r="30" spans="1:10" ht="55.95" customHeight="1">
      <c r="A30"/>
      <c r="B30"/>
      <c r="C30"/>
      <c r="D30"/>
      <c r="E30"/>
      <c r="F30"/>
      <c r="G30"/>
      <c r="H30"/>
      <c r="I30"/>
      <c r="J30"/>
    </row>
    <row r="31" spans="1:10" ht="82.2" customHeight="1">
      <c r="A31"/>
      <c r="B31"/>
      <c r="C31"/>
      <c r="D31"/>
      <c r="E31"/>
      <c r="F31"/>
      <c r="G31"/>
      <c r="H31"/>
      <c r="I31"/>
      <c r="J31"/>
    </row>
    <row r="32" spans="1:10" ht="42" customHeight="1">
      <c r="A32"/>
      <c r="B32"/>
      <c r="C32"/>
      <c r="D32"/>
      <c r="E32"/>
      <c r="F32"/>
      <c r="G32"/>
      <c r="H32"/>
      <c r="I32"/>
      <c r="J32"/>
    </row>
    <row r="33" spans="1:10" ht="64.95" customHeight="1">
      <c r="A33"/>
      <c r="B33"/>
      <c r="C33"/>
      <c r="D33"/>
      <c r="E33"/>
      <c r="F33"/>
      <c r="G33"/>
      <c r="H33"/>
      <c r="I33"/>
      <c r="J33"/>
    </row>
    <row r="34" spans="1:10" ht="55.2" customHeight="1">
      <c r="A34"/>
      <c r="B34"/>
      <c r="C34"/>
      <c r="D34"/>
      <c r="E34"/>
      <c r="F34"/>
      <c r="G34"/>
      <c r="H34"/>
      <c r="I34"/>
      <c r="J34"/>
    </row>
    <row r="35" spans="1:10" ht="28.95" customHeight="1">
      <c r="A35"/>
      <c r="B35"/>
      <c r="C35"/>
      <c r="D35"/>
      <c r="E35"/>
      <c r="F35"/>
      <c r="G35"/>
      <c r="H35"/>
      <c r="I35"/>
      <c r="J35"/>
    </row>
    <row r="36" spans="1:10" ht="41.4" customHeight="1">
      <c r="A36"/>
      <c r="B36"/>
      <c r="C36"/>
      <c r="D36"/>
      <c r="E36"/>
      <c r="F36"/>
      <c r="G36"/>
      <c r="H36"/>
      <c r="I36"/>
      <c r="J36"/>
    </row>
    <row r="37" spans="1:10" ht="26.4" customHeight="1">
      <c r="A37"/>
      <c r="B37"/>
      <c r="C37"/>
      <c r="D37"/>
      <c r="E37"/>
      <c r="F37"/>
      <c r="G37"/>
      <c r="H37"/>
      <c r="I37"/>
      <c r="J37"/>
    </row>
    <row r="38" spans="1:10" ht="27" customHeight="1">
      <c r="A38"/>
      <c r="B38"/>
      <c r="C38"/>
      <c r="D38"/>
      <c r="E38"/>
      <c r="F38"/>
      <c r="G38"/>
      <c r="H38"/>
      <c r="I38"/>
      <c r="J38"/>
    </row>
    <row r="39" spans="1:10" ht="30.6" customHeight="1">
      <c r="A39" s="172"/>
      <c r="B39" s="172"/>
      <c r="C39" s="172"/>
      <c r="D39" s="172"/>
      <c r="E39" s="172"/>
      <c r="F39" s="172"/>
      <c r="G39" s="172"/>
      <c r="H39" s="172"/>
      <c r="I39" s="172"/>
      <c r="J39" s="172"/>
    </row>
    <row r="40" spans="1:10">
      <c r="A40" s="173"/>
      <c r="B40" s="173"/>
      <c r="C40" s="173"/>
      <c r="D40" s="173"/>
      <c r="E40" s="173"/>
      <c r="F40" s="173"/>
      <c r="G40" s="173"/>
      <c r="H40" s="173"/>
      <c r="I40" s="173"/>
      <c r="J40" s="173"/>
    </row>
    <row r="41" spans="1:10">
      <c r="A41" s="173"/>
      <c r="B41" s="173"/>
      <c r="C41" s="173"/>
      <c r="D41" s="173"/>
      <c r="E41" s="173"/>
      <c r="F41" s="173"/>
      <c r="G41" s="173"/>
      <c r="H41" s="173"/>
      <c r="I41" s="173"/>
      <c r="J41" s="173"/>
    </row>
    <row r="42" spans="1:10">
      <c r="A42" s="173"/>
      <c r="B42" s="173"/>
      <c r="C42" s="173"/>
      <c r="D42" s="173"/>
      <c r="E42" s="173"/>
      <c r="F42" s="173"/>
      <c r="G42" s="173"/>
      <c r="H42" s="173"/>
      <c r="I42" s="173"/>
      <c r="J42" s="173"/>
    </row>
    <row r="43" spans="1:10">
      <c r="A43" s="173"/>
      <c r="B43" s="173"/>
      <c r="C43" s="173"/>
      <c r="D43" s="173"/>
      <c r="E43" s="173"/>
      <c r="F43" s="173"/>
      <c r="G43" s="173"/>
      <c r="H43" s="173"/>
      <c r="I43" s="173"/>
      <c r="J43" s="173"/>
    </row>
  </sheetData>
  <mergeCells count="21">
    <mergeCell ref="A41:J41"/>
    <mergeCell ref="A42:J42"/>
    <mergeCell ref="A43:J43"/>
    <mergeCell ref="A13:J13"/>
    <mergeCell ref="A1:J1"/>
    <mergeCell ref="A2:J2"/>
    <mergeCell ref="A9:J9"/>
    <mergeCell ref="A10:J10"/>
    <mergeCell ref="A11:J11"/>
    <mergeCell ref="A12:J12"/>
    <mergeCell ref="A3:J3"/>
    <mergeCell ref="A4:J4"/>
    <mergeCell ref="A5:J5"/>
    <mergeCell ref="A6:J6"/>
    <mergeCell ref="A7:J7"/>
    <mergeCell ref="A8:J8"/>
    <mergeCell ref="A17:J18"/>
    <mergeCell ref="A15:J15"/>
    <mergeCell ref="A14:J14"/>
    <mergeCell ref="A39:J39"/>
    <mergeCell ref="A40:J40"/>
  </mergeCells>
  <pageMargins left="0.70866141732283472" right="0.19685039370078741" top="0.19685039370078741" bottom="0.19685039370078741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sqref="A1:E26"/>
    </sheetView>
  </sheetViews>
  <sheetFormatPr defaultRowHeight="14.4"/>
  <cols>
    <col min="1" max="1" width="39.5546875" customWidth="1"/>
    <col min="2" max="2" width="22.33203125" customWidth="1"/>
  </cols>
  <sheetData>
    <row r="1" spans="1:5">
      <c r="A1" s="181" t="s">
        <v>167</v>
      </c>
      <c r="B1" s="181"/>
      <c r="C1" s="181"/>
      <c r="D1" s="181"/>
      <c r="E1" s="181"/>
    </row>
    <row r="2" spans="1:5">
      <c r="A2" s="181" t="s">
        <v>73</v>
      </c>
      <c r="B2" s="181"/>
      <c r="C2" s="181"/>
      <c r="D2" s="181"/>
      <c r="E2" s="181"/>
    </row>
    <row r="3" spans="1:5">
      <c r="A3" s="181" t="s">
        <v>168</v>
      </c>
      <c r="B3" s="181"/>
      <c r="C3" s="181"/>
      <c r="D3" s="181"/>
      <c r="E3" s="181"/>
    </row>
    <row r="4" spans="1:5">
      <c r="A4" s="181" t="s">
        <v>371</v>
      </c>
      <c r="B4" s="181"/>
      <c r="C4" s="181"/>
      <c r="D4" s="181"/>
      <c r="E4" s="181"/>
    </row>
    <row r="5" spans="1:5">
      <c r="A5" s="181" t="s">
        <v>372</v>
      </c>
      <c r="B5" s="181"/>
      <c r="C5" s="181"/>
      <c r="D5" s="181"/>
      <c r="E5" s="181"/>
    </row>
    <row r="6" spans="1:5">
      <c r="A6" s="179" t="s">
        <v>386</v>
      </c>
      <c r="B6" s="179"/>
      <c r="C6" s="179"/>
      <c r="D6" s="179"/>
      <c r="E6" s="179"/>
    </row>
    <row r="7" spans="1:5">
      <c r="A7" s="5"/>
      <c r="B7" s="51"/>
      <c r="C7" s="51"/>
      <c r="D7" s="51"/>
      <c r="E7" s="51"/>
    </row>
    <row r="8" spans="1:5">
      <c r="A8" s="49"/>
      <c r="B8" s="51"/>
      <c r="C8" s="51"/>
      <c r="D8" s="51"/>
      <c r="E8" s="51"/>
    </row>
    <row r="9" spans="1:5" ht="15.6">
      <c r="A9" s="180" t="s">
        <v>210</v>
      </c>
      <c r="B9" s="180"/>
      <c r="C9" s="180"/>
      <c r="D9" s="180"/>
      <c r="E9" s="180"/>
    </row>
    <row r="10" spans="1:5" ht="15.6">
      <c r="A10" s="180" t="s">
        <v>373</v>
      </c>
      <c r="B10" s="180"/>
      <c r="C10" s="180"/>
      <c r="D10" s="180"/>
      <c r="E10" s="180"/>
    </row>
    <row r="11" spans="1:5" ht="15.6">
      <c r="A11" s="180"/>
      <c r="B11" s="180"/>
      <c r="C11" s="180"/>
      <c r="D11" s="180"/>
      <c r="E11" s="180"/>
    </row>
    <row r="12" spans="1:5" ht="15.6">
      <c r="A12" s="186" t="s">
        <v>169</v>
      </c>
      <c r="B12" s="186"/>
      <c r="C12" s="186"/>
      <c r="D12" s="186"/>
      <c r="E12" s="186"/>
    </row>
    <row r="13" spans="1:5" s="16" customFormat="1" ht="28.95" customHeight="1">
      <c r="A13" s="185" t="s">
        <v>211</v>
      </c>
      <c r="B13" s="185" t="s">
        <v>75</v>
      </c>
      <c r="C13" s="182" t="s">
        <v>212</v>
      </c>
      <c r="D13" s="183"/>
      <c r="E13" s="184"/>
    </row>
    <row r="14" spans="1:5" ht="19.95" customHeight="1">
      <c r="A14" s="185"/>
      <c r="B14" s="185"/>
      <c r="C14" s="52" t="s">
        <v>350</v>
      </c>
      <c r="D14" s="52" t="s">
        <v>363</v>
      </c>
      <c r="E14" s="53" t="s">
        <v>374</v>
      </c>
    </row>
    <row r="15" spans="1:5">
      <c r="A15" s="50">
        <v>1</v>
      </c>
      <c r="B15" s="50">
        <v>2</v>
      </c>
      <c r="C15" s="50">
        <v>3</v>
      </c>
      <c r="D15" s="50">
        <v>4</v>
      </c>
      <c r="E15" s="50">
        <v>5</v>
      </c>
    </row>
    <row r="16" spans="1:5" ht="46.8">
      <c r="A16" s="77" t="s">
        <v>171</v>
      </c>
      <c r="B16" s="7" t="s">
        <v>170</v>
      </c>
      <c r="C16" s="50"/>
      <c r="D16" s="50"/>
      <c r="E16" s="54"/>
    </row>
    <row r="17" spans="1:5" ht="29.4" customHeight="1">
      <c r="A17" s="78" t="s">
        <v>173</v>
      </c>
      <c r="B17" s="7" t="s">
        <v>172</v>
      </c>
      <c r="C17" s="82">
        <f>C18+C22</f>
        <v>0</v>
      </c>
      <c r="D17" s="82">
        <f>D18+D22</f>
        <v>0</v>
      </c>
      <c r="E17" s="82">
        <f>E18+E22</f>
        <v>0</v>
      </c>
    </row>
    <row r="18" spans="1:5" ht="31.5" customHeight="1">
      <c r="A18" s="79" t="s">
        <v>175</v>
      </c>
      <c r="B18" s="75" t="s">
        <v>174</v>
      </c>
      <c r="C18" s="82">
        <f>-'Приложение 2'!C64</f>
        <v>-4872.8999999999996</v>
      </c>
      <c r="D18" s="82">
        <f>-'Приложение 2'!D64</f>
        <v>-5010.6000000000004</v>
      </c>
      <c r="E18" s="82">
        <f>-'Приложение 2'!E64</f>
        <v>-5158.3999999999996</v>
      </c>
    </row>
    <row r="19" spans="1:5" ht="36" customHeight="1">
      <c r="A19" s="79" t="s">
        <v>177</v>
      </c>
      <c r="B19" s="75" t="s">
        <v>176</v>
      </c>
      <c r="C19" s="82">
        <f>C18</f>
        <v>-4872.8999999999996</v>
      </c>
      <c r="D19" s="82">
        <f>D18</f>
        <v>-5010.6000000000004</v>
      </c>
      <c r="E19" s="82">
        <f>E18</f>
        <v>-5158.3999999999996</v>
      </c>
    </row>
    <row r="20" spans="1:5" ht="35.25" customHeight="1">
      <c r="A20" s="79" t="s">
        <v>179</v>
      </c>
      <c r="B20" s="75" t="s">
        <v>178</v>
      </c>
      <c r="C20" s="82">
        <f>C18</f>
        <v>-4872.8999999999996</v>
      </c>
      <c r="D20" s="82">
        <f>D18</f>
        <v>-5010.6000000000004</v>
      </c>
      <c r="E20" s="82">
        <f>E18</f>
        <v>-5158.3999999999996</v>
      </c>
    </row>
    <row r="21" spans="1:5" ht="48" customHeight="1">
      <c r="A21" s="80" t="s">
        <v>180</v>
      </c>
      <c r="B21" s="75" t="s">
        <v>112</v>
      </c>
      <c r="C21" s="82">
        <f>C18</f>
        <v>-4872.8999999999996</v>
      </c>
      <c r="D21" s="82">
        <f>D18</f>
        <v>-5010.6000000000004</v>
      </c>
      <c r="E21" s="82">
        <f>E18</f>
        <v>-5158.3999999999996</v>
      </c>
    </row>
    <row r="22" spans="1:5" ht="36" customHeight="1">
      <c r="A22" s="79" t="s">
        <v>182</v>
      </c>
      <c r="B22" s="75" t="s">
        <v>181</v>
      </c>
      <c r="C22" s="82">
        <f>'Приложение 4'!G104</f>
        <v>4872.8999999999996</v>
      </c>
      <c r="D22" s="82">
        <f>'Приложение 4'!H104</f>
        <v>5010.6000000000004</v>
      </c>
      <c r="E22" s="82">
        <f>'Приложение 4'!I104</f>
        <v>5158.4000000000005</v>
      </c>
    </row>
    <row r="23" spans="1:5" ht="42.75" customHeight="1">
      <c r="A23" s="79" t="s">
        <v>184</v>
      </c>
      <c r="B23" s="75" t="s">
        <v>183</v>
      </c>
      <c r="C23" s="82">
        <f>C22</f>
        <v>4872.8999999999996</v>
      </c>
      <c r="D23" s="82">
        <f>D22</f>
        <v>5010.6000000000004</v>
      </c>
      <c r="E23" s="82">
        <f>E22</f>
        <v>5158.4000000000005</v>
      </c>
    </row>
    <row r="24" spans="1:5" ht="39.75" customHeight="1">
      <c r="A24" s="79" t="s">
        <v>186</v>
      </c>
      <c r="B24" s="75" t="s">
        <v>185</v>
      </c>
      <c r="C24" s="82">
        <f>C22</f>
        <v>4872.8999999999996</v>
      </c>
      <c r="D24" s="82">
        <f>D22</f>
        <v>5010.6000000000004</v>
      </c>
      <c r="E24" s="82">
        <f>E22</f>
        <v>5158.4000000000005</v>
      </c>
    </row>
    <row r="25" spans="1:5" ht="53.25" customHeight="1">
      <c r="A25" s="80" t="s">
        <v>187</v>
      </c>
      <c r="B25" s="11" t="s">
        <v>114</v>
      </c>
      <c r="C25" s="82">
        <f>C22</f>
        <v>4872.8999999999996</v>
      </c>
      <c r="D25" s="82">
        <f>D22</f>
        <v>5010.6000000000004</v>
      </c>
      <c r="E25" s="82">
        <f>E22</f>
        <v>5158.4000000000005</v>
      </c>
    </row>
    <row r="26" spans="1:5" ht="31.2">
      <c r="A26" s="81" t="s">
        <v>268</v>
      </c>
      <c r="B26" s="52"/>
      <c r="C26" s="83">
        <f>C17</f>
        <v>0</v>
      </c>
      <c r="D26" s="83">
        <f>D17</f>
        <v>0</v>
      </c>
      <c r="E26" s="83">
        <f>E17</f>
        <v>0</v>
      </c>
    </row>
  </sheetData>
  <mergeCells count="13">
    <mergeCell ref="C13:E13"/>
    <mergeCell ref="B13:B14"/>
    <mergeCell ref="A13:A14"/>
    <mergeCell ref="A11:E11"/>
    <mergeCell ref="A12:E12"/>
    <mergeCell ref="A6:E6"/>
    <mergeCell ref="A9:E9"/>
    <mergeCell ref="A10:E10"/>
    <mergeCell ref="A1:E1"/>
    <mergeCell ref="A2:E2"/>
    <mergeCell ref="A3:E3"/>
    <mergeCell ref="A4:E4"/>
    <mergeCell ref="A5:E5"/>
  </mergeCells>
  <pageMargins left="0.70866141732283472" right="0.19685039370078741" top="0.19685039370078741" bottom="0.19685039370078741" header="0.31496062992125984" footer="0.19685039370078741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C57"/>
  <sheetViews>
    <sheetView topLeftCell="A31" workbookViewId="0">
      <selection activeCell="A3" sqref="A3:C7"/>
    </sheetView>
  </sheetViews>
  <sheetFormatPr defaultRowHeight="14.4"/>
  <cols>
    <col min="2" max="2" width="23.33203125" customWidth="1"/>
    <col min="3" max="3" width="58.88671875" customWidth="1"/>
  </cols>
  <sheetData>
    <row r="1" spans="1:3">
      <c r="A1" s="181" t="s">
        <v>166</v>
      </c>
      <c r="B1" s="181"/>
      <c r="C1" s="181"/>
    </row>
    <row r="2" spans="1:3">
      <c r="A2" s="181" t="s">
        <v>0</v>
      </c>
      <c r="B2" s="181"/>
      <c r="C2" s="181"/>
    </row>
    <row r="3" spans="1:3">
      <c r="A3" s="189" t="s">
        <v>270</v>
      </c>
      <c r="B3" s="189"/>
      <c r="C3" s="189"/>
    </row>
    <row r="4" spans="1:3">
      <c r="A4" s="189" t="s">
        <v>275</v>
      </c>
      <c r="B4" s="189"/>
      <c r="C4" s="189"/>
    </row>
    <row r="5" spans="1:3">
      <c r="A5" s="189"/>
      <c r="B5" s="189"/>
      <c r="C5" s="189"/>
    </row>
    <row r="6" spans="1:3" ht="15.6">
      <c r="A6" s="190" t="s">
        <v>222</v>
      </c>
      <c r="B6" s="190"/>
      <c r="C6" s="190"/>
    </row>
    <row r="7" spans="1:3" ht="15.6">
      <c r="A7" s="190" t="s">
        <v>271</v>
      </c>
      <c r="B7" s="190"/>
      <c r="C7" s="190"/>
    </row>
    <row r="8" spans="1:3" ht="15.6">
      <c r="A8" s="3"/>
    </row>
    <row r="9" spans="1:3" ht="27.75" customHeight="1">
      <c r="A9" s="191" t="s">
        <v>119</v>
      </c>
      <c r="B9" s="191"/>
      <c r="C9" s="192" t="s">
        <v>120</v>
      </c>
    </row>
    <row r="10" spans="1:3">
      <c r="A10" s="191" t="s">
        <v>162</v>
      </c>
      <c r="B10" s="191" t="s">
        <v>163</v>
      </c>
      <c r="C10" s="193"/>
    </row>
    <row r="11" spans="1:3">
      <c r="A11" s="195"/>
      <c r="B11" s="196"/>
      <c r="C11" s="193"/>
    </row>
    <row r="12" spans="1:3" ht="20.25" customHeight="1">
      <c r="A12" s="195"/>
      <c r="B12" s="196"/>
      <c r="C12" s="193"/>
    </row>
    <row r="13" spans="1:3" ht="3" customHeight="1">
      <c r="A13" s="195"/>
      <c r="B13" s="196"/>
      <c r="C13" s="194"/>
    </row>
    <row r="14" spans="1:3">
      <c r="A14" s="15">
        <v>1</v>
      </c>
      <c r="B14" s="15">
        <v>2</v>
      </c>
      <c r="C14" s="13">
        <v>3</v>
      </c>
    </row>
    <row r="15" spans="1:3" ht="26.4">
      <c r="A15" s="20"/>
      <c r="B15" s="21"/>
      <c r="C15" s="22" t="s">
        <v>164</v>
      </c>
    </row>
    <row r="16" spans="1:3" ht="54" customHeight="1">
      <c r="A16" s="6" t="s">
        <v>117</v>
      </c>
      <c r="B16" s="56" t="s">
        <v>36</v>
      </c>
      <c r="C16" s="8" t="s">
        <v>37</v>
      </c>
    </row>
    <row r="17" spans="1:3" ht="51" customHeight="1">
      <c r="A17" s="6" t="s">
        <v>117</v>
      </c>
      <c r="B17" s="14" t="s">
        <v>121</v>
      </c>
      <c r="C17" s="14" t="s">
        <v>122</v>
      </c>
    </row>
    <row r="18" spans="1:3" ht="51" customHeight="1">
      <c r="A18" s="6" t="s">
        <v>117</v>
      </c>
      <c r="B18" s="14" t="s">
        <v>41</v>
      </c>
      <c r="C18" s="8" t="s">
        <v>42</v>
      </c>
    </row>
    <row r="19" spans="1:3" ht="42" customHeight="1">
      <c r="A19" s="6" t="s">
        <v>117</v>
      </c>
      <c r="B19" s="14" t="s">
        <v>123</v>
      </c>
      <c r="C19" s="8" t="s">
        <v>124</v>
      </c>
    </row>
    <row r="20" spans="1:3" ht="26.25" customHeight="1">
      <c r="A20" s="6" t="s">
        <v>117</v>
      </c>
      <c r="B20" s="14" t="s">
        <v>125</v>
      </c>
      <c r="C20" s="8" t="s">
        <v>126</v>
      </c>
    </row>
    <row r="21" spans="1:3" ht="29.25" customHeight="1">
      <c r="A21" s="6" t="s">
        <v>117</v>
      </c>
      <c r="B21" s="14" t="s">
        <v>127</v>
      </c>
      <c r="C21" s="8" t="s">
        <v>128</v>
      </c>
    </row>
    <row r="22" spans="1:3" ht="18.75" customHeight="1">
      <c r="A22" s="6" t="s">
        <v>117</v>
      </c>
      <c r="B22" s="14" t="s">
        <v>129</v>
      </c>
      <c r="C22" s="8" t="s">
        <v>130</v>
      </c>
    </row>
    <row r="23" spans="1:3" ht="39.75" customHeight="1">
      <c r="A23" s="6" t="s">
        <v>117</v>
      </c>
      <c r="B23" s="14" t="s">
        <v>131</v>
      </c>
      <c r="C23" s="8" t="s">
        <v>132</v>
      </c>
    </row>
    <row r="24" spans="1:3" ht="39.75" customHeight="1">
      <c r="A24" s="6" t="s">
        <v>117</v>
      </c>
      <c r="B24" s="14" t="s">
        <v>133</v>
      </c>
      <c r="C24" s="8" t="s">
        <v>134</v>
      </c>
    </row>
    <row r="25" spans="1:3" ht="65.25" customHeight="1">
      <c r="A25" s="6" t="s">
        <v>117</v>
      </c>
      <c r="B25" s="14" t="s">
        <v>135</v>
      </c>
      <c r="C25" s="8" t="s">
        <v>136</v>
      </c>
    </row>
    <row r="26" spans="1:3" ht="65.25" customHeight="1">
      <c r="A26" s="6" t="s">
        <v>117</v>
      </c>
      <c r="B26" s="14" t="s">
        <v>137</v>
      </c>
      <c r="C26" s="8" t="s">
        <v>138</v>
      </c>
    </row>
    <row r="27" spans="1:3" ht="41.25" customHeight="1">
      <c r="A27" s="6" t="s">
        <v>117</v>
      </c>
      <c r="B27" s="14" t="s">
        <v>139</v>
      </c>
      <c r="C27" s="8" t="s">
        <v>140</v>
      </c>
    </row>
    <row r="28" spans="1:3" ht="38.25" customHeight="1">
      <c r="A28" s="6" t="s">
        <v>117</v>
      </c>
      <c r="B28" s="14" t="s">
        <v>141</v>
      </c>
      <c r="C28" s="8" t="s">
        <v>142</v>
      </c>
    </row>
    <row r="29" spans="1:3" ht="41.4" customHeight="1">
      <c r="A29" s="6" t="s">
        <v>117</v>
      </c>
      <c r="B29" s="32" t="s">
        <v>265</v>
      </c>
      <c r="C29" s="23" t="s">
        <v>266</v>
      </c>
    </row>
    <row r="30" spans="1:3" ht="26.25" customHeight="1">
      <c r="A30" s="6" t="s">
        <v>117</v>
      </c>
      <c r="B30" s="18" t="s">
        <v>143</v>
      </c>
      <c r="C30" s="8" t="s">
        <v>144</v>
      </c>
    </row>
    <row r="31" spans="1:3" ht="19.5" customHeight="1">
      <c r="A31" s="6" t="s">
        <v>117</v>
      </c>
      <c r="B31" s="62" t="s">
        <v>280</v>
      </c>
      <c r="C31" s="62" t="s">
        <v>281</v>
      </c>
    </row>
    <row r="32" spans="1:3" ht="18.75" customHeight="1">
      <c r="A32" s="6" t="s">
        <v>117</v>
      </c>
      <c r="B32" s="18" t="s">
        <v>145</v>
      </c>
      <c r="C32" s="23" t="s">
        <v>146</v>
      </c>
    </row>
    <row r="33" spans="1:3" s="63" customFormat="1" ht="30.75" customHeight="1">
      <c r="A33" s="64" t="s">
        <v>117</v>
      </c>
      <c r="B33" s="65" t="s">
        <v>285</v>
      </c>
      <c r="C33" s="37" t="s">
        <v>286</v>
      </c>
    </row>
    <row r="34" spans="1:3" ht="27" customHeight="1">
      <c r="A34" s="6" t="s">
        <v>117</v>
      </c>
      <c r="B34" s="17" t="s">
        <v>206</v>
      </c>
      <c r="C34" s="68" t="s">
        <v>276</v>
      </c>
    </row>
    <row r="35" spans="1:3" ht="30.75" customHeight="1">
      <c r="A35" s="6" t="s">
        <v>117</v>
      </c>
      <c r="B35" s="17" t="s">
        <v>213</v>
      </c>
      <c r="C35" s="68" t="s">
        <v>147</v>
      </c>
    </row>
    <row r="36" spans="1:3" s="42" customFormat="1" ht="30.75" customHeight="1">
      <c r="A36" s="6" t="s">
        <v>117</v>
      </c>
      <c r="B36" s="61" t="s">
        <v>277</v>
      </c>
      <c r="C36" s="61" t="s">
        <v>278</v>
      </c>
    </row>
    <row r="37" spans="1:3" ht="16.5" customHeight="1">
      <c r="A37" s="6" t="s">
        <v>117</v>
      </c>
      <c r="B37" s="17" t="s">
        <v>214</v>
      </c>
      <c r="C37" s="14" t="s">
        <v>148</v>
      </c>
    </row>
    <row r="38" spans="1:3" ht="66.75" customHeight="1">
      <c r="A38" s="6" t="s">
        <v>117</v>
      </c>
      <c r="B38" s="19" t="s">
        <v>221</v>
      </c>
      <c r="C38" s="8" t="s">
        <v>149</v>
      </c>
    </row>
    <row r="39" spans="1:3" ht="16.5" customHeight="1">
      <c r="A39" s="6" t="s">
        <v>117</v>
      </c>
      <c r="B39" s="17" t="s">
        <v>215</v>
      </c>
      <c r="C39" s="8" t="s">
        <v>150</v>
      </c>
    </row>
    <row r="40" spans="1:3" s="34" customFormat="1" ht="26.4" customHeight="1">
      <c r="A40" s="6" t="s">
        <v>117</v>
      </c>
      <c r="B40" s="31" t="s">
        <v>230</v>
      </c>
      <c r="C40" s="35" t="s">
        <v>238</v>
      </c>
    </row>
    <row r="41" spans="1:3" ht="25.2" customHeight="1">
      <c r="A41" s="6" t="s">
        <v>117</v>
      </c>
      <c r="B41" s="17" t="s">
        <v>209</v>
      </c>
      <c r="C41" s="8" t="s">
        <v>49</v>
      </c>
    </row>
    <row r="42" spans="1:3" ht="17.25" customHeight="1">
      <c r="A42" s="6" t="s">
        <v>117</v>
      </c>
      <c r="B42" s="17" t="s">
        <v>216</v>
      </c>
      <c r="C42" s="8" t="s">
        <v>151</v>
      </c>
    </row>
    <row r="43" spans="1:3" ht="53.25" customHeight="1">
      <c r="A43" s="6" t="s">
        <v>117</v>
      </c>
      <c r="B43" s="17" t="s">
        <v>217</v>
      </c>
      <c r="C43" s="8" t="s">
        <v>153</v>
      </c>
    </row>
    <row r="44" spans="1:3" s="34" customFormat="1" ht="40.5" customHeight="1">
      <c r="A44" s="36" t="s">
        <v>117</v>
      </c>
      <c r="B44" s="37" t="s">
        <v>218</v>
      </c>
      <c r="C44" s="38" t="s">
        <v>152</v>
      </c>
    </row>
    <row r="45" spans="1:3" ht="28.5" customHeight="1">
      <c r="A45" s="6" t="s">
        <v>117</v>
      </c>
      <c r="B45" s="17" t="s">
        <v>219</v>
      </c>
      <c r="C45" s="41" t="s">
        <v>51</v>
      </c>
    </row>
    <row r="46" spans="1:3" ht="51.75" customHeight="1">
      <c r="A46" s="6" t="s">
        <v>117</v>
      </c>
      <c r="B46" s="32" t="s">
        <v>231</v>
      </c>
      <c r="C46" s="23" t="s">
        <v>154</v>
      </c>
    </row>
    <row r="47" spans="1:3" ht="39.75" customHeight="1">
      <c r="A47" s="6" t="s">
        <v>117</v>
      </c>
      <c r="B47" s="32" t="s">
        <v>232</v>
      </c>
      <c r="C47" s="23" t="s">
        <v>155</v>
      </c>
    </row>
    <row r="48" spans="1:3" ht="14.25" customHeight="1">
      <c r="A48" s="6" t="s">
        <v>117</v>
      </c>
      <c r="B48" s="32" t="s">
        <v>233</v>
      </c>
      <c r="C48" s="18" t="s">
        <v>156</v>
      </c>
    </row>
    <row r="49" spans="1:3" ht="24.75" customHeight="1">
      <c r="A49" s="6" t="s">
        <v>117</v>
      </c>
      <c r="B49" s="31" t="s">
        <v>234</v>
      </c>
      <c r="C49" s="8" t="s">
        <v>157</v>
      </c>
    </row>
    <row r="50" spans="1:3" ht="27" customHeight="1">
      <c r="A50" s="6" t="s">
        <v>117</v>
      </c>
      <c r="B50" s="31" t="s">
        <v>235</v>
      </c>
      <c r="C50" s="40" t="s">
        <v>240</v>
      </c>
    </row>
    <row r="51" spans="1:3" ht="24.75" customHeight="1">
      <c r="A51" s="6" t="s">
        <v>117</v>
      </c>
      <c r="B51" s="31" t="s">
        <v>236</v>
      </c>
      <c r="C51" s="8" t="s">
        <v>158</v>
      </c>
    </row>
    <row r="52" spans="1:3" ht="40.200000000000003" customHeight="1">
      <c r="A52" s="6" t="s">
        <v>117</v>
      </c>
      <c r="B52" s="31" t="s">
        <v>237</v>
      </c>
      <c r="C52" s="39" t="s">
        <v>239</v>
      </c>
    </row>
    <row r="53" spans="1:3" ht="11.4" customHeight="1">
      <c r="A53" s="187"/>
      <c r="B53" s="188"/>
      <c r="C53" s="28" t="s">
        <v>159</v>
      </c>
    </row>
    <row r="54" spans="1:3" ht="12.6" customHeight="1">
      <c r="A54" s="187"/>
      <c r="B54" s="188"/>
      <c r="C54" s="29" t="s">
        <v>160</v>
      </c>
    </row>
    <row r="55" spans="1:3" ht="25.95" customHeight="1">
      <c r="A55" s="6" t="s">
        <v>165</v>
      </c>
      <c r="B55" s="33" t="s">
        <v>143</v>
      </c>
      <c r="C55" s="12" t="s">
        <v>144</v>
      </c>
    </row>
    <row r="56" spans="1:3" ht="67.5" customHeight="1">
      <c r="A56" s="6" t="s">
        <v>165</v>
      </c>
      <c r="B56" s="33" t="s">
        <v>220</v>
      </c>
      <c r="C56" s="8" t="s">
        <v>161</v>
      </c>
    </row>
    <row r="57" spans="1:3" ht="15.6">
      <c r="A57" s="3"/>
    </row>
  </sheetData>
  <mergeCells count="13">
    <mergeCell ref="A53:A54"/>
    <mergeCell ref="B53:B54"/>
    <mergeCell ref="A1:C1"/>
    <mergeCell ref="A2:C2"/>
    <mergeCell ref="A3:C3"/>
    <mergeCell ref="A4:C4"/>
    <mergeCell ref="A5:C5"/>
    <mergeCell ref="A6:C6"/>
    <mergeCell ref="A7:C7"/>
    <mergeCell ref="A9:B9"/>
    <mergeCell ref="C9:C13"/>
    <mergeCell ref="A10:A13"/>
    <mergeCell ref="B10:B13"/>
  </mergeCells>
  <pageMargins left="0.70866141732283472" right="0.19685039370078741" top="0.19685039370078741" bottom="0.19685039370078741" header="0.31496062992125984" footer="0.19685039370078741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C17"/>
  <sheetViews>
    <sheetView workbookViewId="0">
      <selection sqref="A1:C1"/>
    </sheetView>
  </sheetViews>
  <sheetFormatPr defaultRowHeight="14.4"/>
  <cols>
    <col min="2" max="2" width="21.5546875" customWidth="1"/>
    <col min="3" max="3" width="56.44140625" customWidth="1"/>
  </cols>
  <sheetData>
    <row r="1" spans="1:3">
      <c r="A1" s="181" t="s">
        <v>118</v>
      </c>
      <c r="B1" s="181"/>
      <c r="C1" s="181"/>
    </row>
    <row r="2" spans="1:3">
      <c r="A2" s="181" t="s">
        <v>0</v>
      </c>
      <c r="B2" s="181"/>
      <c r="C2" s="181"/>
    </row>
    <row r="3" spans="1:3">
      <c r="A3" s="181" t="s">
        <v>272</v>
      </c>
      <c r="B3" s="181"/>
      <c r="C3" s="181"/>
    </row>
    <row r="4" spans="1:3">
      <c r="A4" s="181" t="s">
        <v>273</v>
      </c>
      <c r="B4" s="181"/>
      <c r="C4" s="181"/>
    </row>
    <row r="5" spans="1:3">
      <c r="A5" s="179"/>
      <c r="B5" s="179"/>
      <c r="C5" s="179"/>
    </row>
    <row r="6" spans="1:3">
      <c r="A6" s="4"/>
    </row>
    <row r="7" spans="1:3" ht="15" customHeight="1">
      <c r="A7" s="179"/>
      <c r="B7" s="179"/>
      <c r="C7" s="179"/>
    </row>
    <row r="8" spans="1:3">
      <c r="A8" s="179"/>
      <c r="B8" s="179"/>
      <c r="C8" s="179"/>
    </row>
    <row r="9" spans="1:3" ht="15.6">
      <c r="A9" s="180" t="s">
        <v>110</v>
      </c>
      <c r="B9" s="180"/>
      <c r="C9" s="180"/>
    </row>
    <row r="10" spans="1:3" ht="15.6">
      <c r="A10" s="180" t="s">
        <v>274</v>
      </c>
      <c r="B10" s="180"/>
      <c r="C10" s="180"/>
    </row>
    <row r="11" spans="1:3" ht="15.6">
      <c r="A11" s="2"/>
    </row>
    <row r="12" spans="1:3" ht="19.2" customHeight="1">
      <c r="A12" s="198" t="s">
        <v>223</v>
      </c>
      <c r="B12" s="197" t="s">
        <v>111</v>
      </c>
      <c r="C12" s="197" t="s">
        <v>75</v>
      </c>
    </row>
    <row r="13" spans="1:3">
      <c r="A13" s="199"/>
      <c r="B13" s="197"/>
      <c r="C13" s="197"/>
    </row>
    <row r="14" spans="1:3">
      <c r="A14" s="15">
        <v>1</v>
      </c>
      <c r="B14" s="15">
        <v>2</v>
      </c>
      <c r="C14" s="15">
        <v>3</v>
      </c>
    </row>
    <row r="15" spans="1:3" ht="26.4">
      <c r="A15" s="10"/>
      <c r="B15" s="7"/>
      <c r="C15" s="22" t="s">
        <v>116</v>
      </c>
    </row>
    <row r="16" spans="1:3" ht="27" customHeight="1">
      <c r="A16" s="6" t="s">
        <v>117</v>
      </c>
      <c r="B16" s="11" t="s">
        <v>112</v>
      </c>
      <c r="C16" s="11" t="s">
        <v>113</v>
      </c>
    </row>
    <row r="17" spans="1:3" ht="26.4">
      <c r="A17" s="6" t="s">
        <v>117</v>
      </c>
      <c r="B17" s="11" t="s">
        <v>114</v>
      </c>
      <c r="C17" s="11" t="s">
        <v>115</v>
      </c>
    </row>
  </sheetData>
  <mergeCells count="12">
    <mergeCell ref="B12:B13"/>
    <mergeCell ref="C12:C13"/>
    <mergeCell ref="A7:C7"/>
    <mergeCell ref="A8:C8"/>
    <mergeCell ref="A9:C9"/>
    <mergeCell ref="A10:C10"/>
    <mergeCell ref="A12:A13"/>
    <mergeCell ref="A1:C1"/>
    <mergeCell ref="A2:C2"/>
    <mergeCell ref="A3:C3"/>
    <mergeCell ref="A4:C4"/>
    <mergeCell ref="A5:C5"/>
  </mergeCells>
  <pageMargins left="0.70866141732283472" right="0.19685039370078741" top="0.19685039370078741" bottom="0.19685039370078741" header="0.31496062992125984" footer="0.19685039370078741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68"/>
  <sheetViews>
    <sheetView zoomScale="106" zoomScaleNormal="106" workbookViewId="0">
      <selection activeCell="E64" sqref="E64"/>
    </sheetView>
  </sheetViews>
  <sheetFormatPr defaultColWidth="9.109375" defaultRowHeight="14.4"/>
  <cols>
    <col min="1" max="1" width="21.5546875" style="57" customWidth="1"/>
    <col min="2" max="2" width="37.109375" style="57" customWidth="1"/>
    <col min="3" max="3" width="12.88671875" style="55" customWidth="1"/>
    <col min="4" max="4" width="10.33203125" style="55" customWidth="1"/>
    <col min="5" max="5" width="9.109375" style="55" customWidth="1"/>
    <col min="6" max="9" width="9.109375" style="57"/>
    <col min="10" max="10" width="20.44140625" style="57" customWidth="1"/>
    <col min="11" max="11" width="35.44140625" style="57" customWidth="1"/>
    <col min="12" max="16384" width="9.109375" style="57"/>
  </cols>
  <sheetData>
    <row r="1" spans="1:5">
      <c r="A1" s="200" t="s">
        <v>166</v>
      </c>
      <c r="B1" s="200"/>
      <c r="C1" s="200"/>
      <c r="D1" s="200"/>
      <c r="E1" s="200"/>
    </row>
    <row r="2" spans="1:5">
      <c r="A2" s="200" t="s">
        <v>0</v>
      </c>
      <c r="B2" s="200"/>
      <c r="C2" s="200"/>
      <c r="D2" s="200"/>
      <c r="E2" s="200"/>
    </row>
    <row r="3" spans="1:5">
      <c r="A3" s="200" t="s">
        <v>375</v>
      </c>
      <c r="B3" s="200"/>
      <c r="C3" s="200"/>
      <c r="D3" s="200"/>
      <c r="E3" s="200"/>
    </row>
    <row r="4" spans="1:5" ht="16.8" customHeight="1">
      <c r="A4" s="200" t="s">
        <v>376</v>
      </c>
      <c r="B4" s="200"/>
      <c r="C4" s="200"/>
      <c r="D4" s="200"/>
      <c r="E4" s="200"/>
    </row>
    <row r="5" spans="1:5">
      <c r="A5" s="200" t="s">
        <v>386</v>
      </c>
      <c r="B5" s="200"/>
      <c r="C5" s="200"/>
      <c r="D5" s="200"/>
      <c r="E5" s="200"/>
    </row>
    <row r="6" spans="1:5" ht="15.6">
      <c r="A6" s="203" t="s">
        <v>224</v>
      </c>
      <c r="B6" s="203"/>
      <c r="C6" s="203"/>
      <c r="D6" s="203"/>
      <c r="E6" s="203"/>
    </row>
    <row r="7" spans="1:5" ht="15.6">
      <c r="A7" s="203" t="s">
        <v>377</v>
      </c>
      <c r="B7" s="203"/>
      <c r="C7" s="203"/>
      <c r="D7" s="203"/>
      <c r="E7" s="203"/>
    </row>
    <row r="8" spans="1:5" ht="15.6">
      <c r="A8" s="165"/>
      <c r="B8" s="1"/>
      <c r="C8" s="97"/>
      <c r="D8" s="97"/>
      <c r="E8" s="97"/>
    </row>
    <row r="9" spans="1:5">
      <c r="A9" s="202" t="s">
        <v>264</v>
      </c>
      <c r="B9" s="202"/>
      <c r="C9" s="202"/>
      <c r="D9" s="202"/>
      <c r="E9" s="202"/>
    </row>
    <row r="10" spans="1:5" ht="15.75" customHeight="1">
      <c r="A10" s="201" t="s">
        <v>1</v>
      </c>
      <c r="B10" s="201" t="s">
        <v>2</v>
      </c>
      <c r="C10" s="204" t="s">
        <v>378</v>
      </c>
      <c r="D10" s="204" t="s">
        <v>363</v>
      </c>
      <c r="E10" s="204" t="s">
        <v>374</v>
      </c>
    </row>
    <row r="11" spans="1:5">
      <c r="A11" s="201"/>
      <c r="B11" s="201"/>
      <c r="C11" s="204"/>
      <c r="D11" s="204"/>
      <c r="E11" s="204"/>
    </row>
    <row r="12" spans="1:5">
      <c r="A12" s="201"/>
      <c r="B12" s="201"/>
      <c r="C12" s="204"/>
      <c r="D12" s="204"/>
      <c r="E12" s="204"/>
    </row>
    <row r="13" spans="1:5">
      <c r="A13" s="92">
        <v>1</v>
      </c>
      <c r="B13" s="92">
        <v>2</v>
      </c>
      <c r="C13" s="92">
        <v>3</v>
      </c>
      <c r="D13" s="92">
        <v>4</v>
      </c>
      <c r="E13" s="92">
        <v>5</v>
      </c>
    </row>
    <row r="14" spans="1:5" ht="20.25" customHeight="1">
      <c r="A14" s="98" t="s">
        <v>4</v>
      </c>
      <c r="B14" s="99" t="s">
        <v>5</v>
      </c>
      <c r="C14" s="95">
        <f>C15+C20+C30+C33+C39+C42+C48</f>
        <v>2531.6</v>
      </c>
      <c r="D14" s="95">
        <f>D15+D20+D30+D33+D39+D42</f>
        <v>2776.1</v>
      </c>
      <c r="E14" s="95">
        <f>E15+E20+E30+E33+E39+E42</f>
        <v>2856.9999999999995</v>
      </c>
    </row>
    <row r="15" spans="1:5" ht="15.75" customHeight="1">
      <c r="A15" s="100" t="s">
        <v>6</v>
      </c>
      <c r="B15" s="100" t="s">
        <v>7</v>
      </c>
      <c r="C15" s="90">
        <f>C16</f>
        <v>418</v>
      </c>
      <c r="D15" s="90">
        <f>D16</f>
        <v>430</v>
      </c>
      <c r="E15" s="90">
        <f>E16</f>
        <v>451</v>
      </c>
    </row>
    <row r="16" spans="1:5" ht="26.25" customHeight="1">
      <c r="A16" s="166" t="s">
        <v>8</v>
      </c>
      <c r="B16" s="166" t="s">
        <v>9</v>
      </c>
      <c r="C16" s="93">
        <f>C19+C17+C18</f>
        <v>418</v>
      </c>
      <c r="D16" s="93">
        <f>D19+D17+D18</f>
        <v>430</v>
      </c>
      <c r="E16" s="93">
        <f>E19+E17+E18</f>
        <v>451</v>
      </c>
    </row>
    <row r="17" spans="1:5" ht="227.4" customHeight="1">
      <c r="A17" s="166" t="s">
        <v>10</v>
      </c>
      <c r="B17" s="162" t="s">
        <v>362</v>
      </c>
      <c r="C17" s="93">
        <v>341</v>
      </c>
      <c r="D17" s="93">
        <v>351</v>
      </c>
      <c r="E17" s="93">
        <v>369</v>
      </c>
    </row>
    <row r="18" spans="1:5" ht="145.19999999999999" customHeight="1">
      <c r="A18" s="166" t="s">
        <v>361</v>
      </c>
      <c r="B18" s="163" t="s">
        <v>366</v>
      </c>
      <c r="C18" s="93">
        <v>14</v>
      </c>
      <c r="D18" s="93">
        <v>14</v>
      </c>
      <c r="E18" s="93">
        <v>14</v>
      </c>
    </row>
    <row r="19" spans="1:5" ht="89.4" customHeight="1">
      <c r="A19" s="166" t="s">
        <v>379</v>
      </c>
      <c r="B19" s="163" t="s">
        <v>380</v>
      </c>
      <c r="C19" s="93">
        <v>63</v>
      </c>
      <c r="D19" s="93">
        <v>65</v>
      </c>
      <c r="E19" s="93">
        <v>68</v>
      </c>
    </row>
    <row r="20" spans="1:5" ht="62.25" customHeight="1">
      <c r="A20" s="101" t="s">
        <v>11</v>
      </c>
      <c r="B20" s="102" t="s">
        <v>12</v>
      </c>
      <c r="C20" s="90">
        <f>C21</f>
        <v>847.1</v>
      </c>
      <c r="D20" s="90">
        <f>D21</f>
        <v>1125.9000000000001</v>
      </c>
      <c r="E20" s="90">
        <f>E21</f>
        <v>1168.7999999999997</v>
      </c>
    </row>
    <row r="21" spans="1:5" ht="34.200000000000003" customHeight="1">
      <c r="A21" s="103" t="s">
        <v>13</v>
      </c>
      <c r="B21" s="108" t="s">
        <v>14</v>
      </c>
      <c r="C21" s="93">
        <f>C23+C25+C27+C29</f>
        <v>847.1</v>
      </c>
      <c r="D21" s="93">
        <f>D23+D25+D27+D29</f>
        <v>1125.9000000000001</v>
      </c>
      <c r="E21" s="93">
        <f>E23+E25+E27+E29</f>
        <v>1168.7999999999997</v>
      </c>
    </row>
    <row r="22" spans="1:5" ht="96" customHeight="1">
      <c r="A22" s="103" t="s">
        <v>300</v>
      </c>
      <c r="B22" s="108" t="s">
        <v>301</v>
      </c>
      <c r="C22" s="93">
        <f>C23</f>
        <v>443.3</v>
      </c>
      <c r="D22" s="93">
        <f>D23</f>
        <v>588.4</v>
      </c>
      <c r="E22" s="93">
        <f>E23</f>
        <v>609.9</v>
      </c>
    </row>
    <row r="23" spans="1:5" ht="150.6" customHeight="1">
      <c r="A23" s="103" t="s">
        <v>241</v>
      </c>
      <c r="B23" s="108" t="s">
        <v>242</v>
      </c>
      <c r="C23" s="93">
        <v>443.3</v>
      </c>
      <c r="D23" s="93">
        <v>588.4</v>
      </c>
      <c r="E23" s="93">
        <v>609.9</v>
      </c>
    </row>
    <row r="24" spans="1:5" ht="124.2" customHeight="1">
      <c r="A24" s="103" t="s">
        <v>303</v>
      </c>
      <c r="B24" s="108" t="s">
        <v>304</v>
      </c>
      <c r="C24" s="93">
        <f>C25</f>
        <v>2.1</v>
      </c>
      <c r="D24" s="93">
        <f>D25</f>
        <v>2.9</v>
      </c>
      <c r="E24" s="93">
        <f>E25</f>
        <v>3</v>
      </c>
    </row>
    <row r="25" spans="1:5" ht="178.2" customHeight="1">
      <c r="A25" s="103" t="s">
        <v>243</v>
      </c>
      <c r="B25" s="108" t="s">
        <v>244</v>
      </c>
      <c r="C25" s="93">
        <v>2.1</v>
      </c>
      <c r="D25" s="93">
        <v>2.9</v>
      </c>
      <c r="E25" s="93">
        <v>3</v>
      </c>
    </row>
    <row r="26" spans="1:5" ht="110.4" customHeight="1">
      <c r="A26" s="103" t="s">
        <v>305</v>
      </c>
      <c r="B26" s="108" t="s">
        <v>306</v>
      </c>
      <c r="C26" s="93">
        <f>C27</f>
        <v>428.8</v>
      </c>
      <c r="D26" s="93">
        <f>D27</f>
        <v>569.1</v>
      </c>
      <c r="E26" s="93">
        <f>E27</f>
        <v>590.29999999999995</v>
      </c>
    </row>
    <row r="27" spans="1:5" ht="154.80000000000001" customHeight="1">
      <c r="A27" s="103" t="s">
        <v>245</v>
      </c>
      <c r="B27" s="108" t="s">
        <v>246</v>
      </c>
      <c r="C27" s="93">
        <v>428.8</v>
      </c>
      <c r="D27" s="93">
        <v>569.1</v>
      </c>
      <c r="E27" s="93">
        <v>590.29999999999995</v>
      </c>
    </row>
    <row r="28" spans="1:5" ht="98.4" customHeight="1">
      <c r="A28" s="103" t="s">
        <v>307</v>
      </c>
      <c r="B28" s="166" t="s">
        <v>308</v>
      </c>
      <c r="C28" s="93">
        <f>C29</f>
        <v>-27.1</v>
      </c>
      <c r="D28" s="93">
        <f>D29</f>
        <v>-34.5</v>
      </c>
      <c r="E28" s="93">
        <f>E29</f>
        <v>-34.4</v>
      </c>
    </row>
    <row r="29" spans="1:5" ht="148.80000000000001" customHeight="1">
      <c r="A29" s="103" t="s">
        <v>247</v>
      </c>
      <c r="B29" s="166" t="s">
        <v>248</v>
      </c>
      <c r="C29" s="93">
        <v>-27.1</v>
      </c>
      <c r="D29" s="93">
        <v>-34.5</v>
      </c>
      <c r="E29" s="93">
        <v>-34.4</v>
      </c>
    </row>
    <row r="30" spans="1:5" ht="15.75" customHeight="1">
      <c r="A30" s="100" t="s">
        <v>15</v>
      </c>
      <c r="B30" s="104" t="s">
        <v>16</v>
      </c>
      <c r="C30" s="90">
        <f>C32</f>
        <v>929</v>
      </c>
      <c r="D30" s="90">
        <f>D32</f>
        <v>945</v>
      </c>
      <c r="E30" s="90">
        <f>E32</f>
        <v>964</v>
      </c>
    </row>
    <row r="31" spans="1:5" ht="20.25" customHeight="1">
      <c r="A31" s="166" t="s">
        <v>17</v>
      </c>
      <c r="B31" s="166" t="s">
        <v>18</v>
      </c>
      <c r="C31" s="93">
        <f>C32</f>
        <v>929</v>
      </c>
      <c r="D31" s="93">
        <f>D32</f>
        <v>945</v>
      </c>
      <c r="E31" s="93">
        <f>E32</f>
        <v>964</v>
      </c>
    </row>
    <row r="32" spans="1:5" ht="17.25" customHeight="1">
      <c r="A32" s="166" t="s">
        <v>19</v>
      </c>
      <c r="B32" s="108" t="s">
        <v>18</v>
      </c>
      <c r="C32" s="93">
        <v>929</v>
      </c>
      <c r="D32" s="93">
        <v>945</v>
      </c>
      <c r="E32" s="93">
        <v>964</v>
      </c>
    </row>
    <row r="33" spans="1:5" ht="15" customHeight="1">
      <c r="A33" s="105" t="s">
        <v>20</v>
      </c>
      <c r="B33" s="106" t="s">
        <v>21</v>
      </c>
      <c r="C33" s="95">
        <f>C34+C36</f>
        <v>200</v>
      </c>
      <c r="D33" s="95">
        <f>D34+D36</f>
        <v>198</v>
      </c>
      <c r="E33" s="95">
        <f>E34+E36</f>
        <v>196</v>
      </c>
    </row>
    <row r="34" spans="1:5" ht="21" customHeight="1">
      <c r="A34" s="107" t="s">
        <v>22</v>
      </c>
      <c r="B34" s="166" t="s">
        <v>23</v>
      </c>
      <c r="C34" s="93">
        <f>C35</f>
        <v>25</v>
      </c>
      <c r="D34" s="93">
        <f>D35</f>
        <v>28</v>
      </c>
      <c r="E34" s="93">
        <f>E35</f>
        <v>30</v>
      </c>
    </row>
    <row r="35" spans="1:5" ht="59.4" customHeight="1">
      <c r="A35" s="166" t="s">
        <v>24</v>
      </c>
      <c r="B35" s="166" t="s">
        <v>25</v>
      </c>
      <c r="C35" s="93">
        <v>25</v>
      </c>
      <c r="D35" s="93">
        <v>28</v>
      </c>
      <c r="E35" s="93">
        <v>30</v>
      </c>
    </row>
    <row r="36" spans="1:5" ht="18" customHeight="1">
      <c r="A36" s="107" t="s">
        <v>26</v>
      </c>
      <c r="B36" s="166" t="s">
        <v>27</v>
      </c>
      <c r="C36" s="93">
        <f t="shared" ref="C36:E37" si="0">C37</f>
        <v>175</v>
      </c>
      <c r="D36" s="93">
        <f t="shared" si="0"/>
        <v>170</v>
      </c>
      <c r="E36" s="93">
        <f t="shared" si="0"/>
        <v>166</v>
      </c>
    </row>
    <row r="37" spans="1:5" ht="23.25" customHeight="1">
      <c r="A37" s="166" t="s">
        <v>28</v>
      </c>
      <c r="B37" s="166" t="s">
        <v>29</v>
      </c>
      <c r="C37" s="93">
        <f t="shared" si="0"/>
        <v>175</v>
      </c>
      <c r="D37" s="93">
        <f t="shared" si="0"/>
        <v>170</v>
      </c>
      <c r="E37" s="93">
        <f t="shared" si="0"/>
        <v>166</v>
      </c>
    </row>
    <row r="38" spans="1:5" ht="55.2" customHeight="1">
      <c r="A38" s="166" t="s">
        <v>30</v>
      </c>
      <c r="B38" s="166" t="s">
        <v>31</v>
      </c>
      <c r="C38" s="93">
        <v>175</v>
      </c>
      <c r="D38" s="93">
        <v>170</v>
      </c>
      <c r="E38" s="93">
        <v>166</v>
      </c>
    </row>
    <row r="39" spans="1:5" ht="17.25" customHeight="1">
      <c r="A39" s="100" t="s">
        <v>32</v>
      </c>
      <c r="B39" s="104" t="s">
        <v>33</v>
      </c>
      <c r="C39" s="90">
        <f t="shared" ref="C39:E40" si="1">C40</f>
        <v>0.8</v>
      </c>
      <c r="D39" s="90">
        <f t="shared" si="1"/>
        <v>0.5</v>
      </c>
      <c r="E39" s="90">
        <f t="shared" si="1"/>
        <v>0.5</v>
      </c>
    </row>
    <row r="40" spans="1:5" ht="61.2" customHeight="1">
      <c r="A40" s="92" t="s">
        <v>34</v>
      </c>
      <c r="B40" s="108" t="s">
        <v>35</v>
      </c>
      <c r="C40" s="93">
        <f t="shared" si="1"/>
        <v>0.8</v>
      </c>
      <c r="D40" s="93">
        <f t="shared" si="1"/>
        <v>0.5</v>
      </c>
      <c r="E40" s="93">
        <f t="shared" si="1"/>
        <v>0.5</v>
      </c>
    </row>
    <row r="41" spans="1:5" ht="91.8" customHeight="1">
      <c r="A41" s="108" t="s">
        <v>36</v>
      </c>
      <c r="B41" s="108" t="s">
        <v>37</v>
      </c>
      <c r="C41" s="93">
        <v>0.8</v>
      </c>
      <c r="D41" s="93">
        <v>0.5</v>
      </c>
      <c r="E41" s="93">
        <v>0.5</v>
      </c>
    </row>
    <row r="42" spans="1:5" ht="66" customHeight="1">
      <c r="A42" s="100" t="s">
        <v>38</v>
      </c>
      <c r="B42" s="104" t="s">
        <v>39</v>
      </c>
      <c r="C42" s="90">
        <f>C43</f>
        <v>76.7</v>
      </c>
      <c r="D42" s="90">
        <f>D43</f>
        <v>76.7</v>
      </c>
      <c r="E42" s="90">
        <f>E43</f>
        <v>76.7</v>
      </c>
    </row>
    <row r="43" spans="1:5" ht="121.2" customHeight="1">
      <c r="A43" s="109" t="s">
        <v>290</v>
      </c>
      <c r="B43" s="164" t="s">
        <v>291</v>
      </c>
      <c r="C43" s="90">
        <f>C44+C46</f>
        <v>76.7</v>
      </c>
      <c r="D43" s="90">
        <f>D44+D46</f>
        <v>76.7</v>
      </c>
      <c r="E43" s="90">
        <f>E44+E46</f>
        <v>76.7</v>
      </c>
    </row>
    <row r="44" spans="1:5" ht="106.8" customHeight="1">
      <c r="A44" s="109" t="s">
        <v>288</v>
      </c>
      <c r="B44" s="164" t="s">
        <v>289</v>
      </c>
      <c r="C44" s="93">
        <f>C45</f>
        <v>60.5</v>
      </c>
      <c r="D44" s="93">
        <f>D45</f>
        <v>60.5</v>
      </c>
      <c r="E44" s="93">
        <f>E45</f>
        <v>60.5</v>
      </c>
    </row>
    <row r="45" spans="1:5" ht="96" customHeight="1">
      <c r="A45" s="109" t="s">
        <v>121</v>
      </c>
      <c r="B45" s="164" t="s">
        <v>367</v>
      </c>
      <c r="C45" s="93">
        <v>60.5</v>
      </c>
      <c r="D45" s="93">
        <v>60.5</v>
      </c>
      <c r="E45" s="93">
        <v>60.5</v>
      </c>
    </row>
    <row r="46" spans="1:5" ht="109.2" customHeight="1">
      <c r="A46" s="166" t="s">
        <v>40</v>
      </c>
      <c r="B46" s="166" t="s">
        <v>302</v>
      </c>
      <c r="C46" s="93">
        <f>C47</f>
        <v>16.2</v>
      </c>
      <c r="D46" s="93">
        <f>D47</f>
        <v>16.2</v>
      </c>
      <c r="E46" s="93">
        <f>E47</f>
        <v>16.2</v>
      </c>
    </row>
    <row r="47" spans="1:5" ht="84" customHeight="1">
      <c r="A47" s="108" t="s">
        <v>41</v>
      </c>
      <c r="B47" s="108" t="s">
        <v>42</v>
      </c>
      <c r="C47" s="93">
        <v>16.2</v>
      </c>
      <c r="D47" s="93">
        <v>16.2</v>
      </c>
      <c r="E47" s="93">
        <v>16.2</v>
      </c>
    </row>
    <row r="48" spans="1:5" ht="37.200000000000003" customHeight="1">
      <c r="A48" s="153" t="s">
        <v>354</v>
      </c>
      <c r="B48" s="152" t="s">
        <v>368</v>
      </c>
      <c r="C48" s="93">
        <f t="shared" ref="C48:E48" si="2">C49</f>
        <v>60</v>
      </c>
      <c r="D48" s="93">
        <f t="shared" si="2"/>
        <v>0</v>
      </c>
      <c r="E48" s="93">
        <f t="shared" si="2"/>
        <v>0</v>
      </c>
    </row>
    <row r="49" spans="1:5" ht="22.8" customHeight="1">
      <c r="A49" s="153" t="s">
        <v>355</v>
      </c>
      <c r="B49" s="166" t="s">
        <v>369</v>
      </c>
      <c r="C49" s="93">
        <f>C51</f>
        <v>60</v>
      </c>
      <c r="D49" s="93">
        <f>D51</f>
        <v>0</v>
      </c>
      <c r="E49" s="93">
        <f>E51</f>
        <v>0</v>
      </c>
    </row>
    <row r="50" spans="1:5" ht="30.6" customHeight="1">
      <c r="A50" s="154" t="s">
        <v>357</v>
      </c>
      <c r="B50" s="108" t="s">
        <v>358</v>
      </c>
      <c r="C50" s="93">
        <f>C51</f>
        <v>60</v>
      </c>
      <c r="D50" s="93">
        <v>0</v>
      </c>
      <c r="E50" s="93">
        <v>0</v>
      </c>
    </row>
    <row r="51" spans="1:5" ht="34.200000000000003" customHeight="1">
      <c r="A51" s="154" t="s">
        <v>129</v>
      </c>
      <c r="B51" s="94" t="s">
        <v>353</v>
      </c>
      <c r="C51" s="93">
        <v>60</v>
      </c>
      <c r="D51" s="93">
        <v>0</v>
      </c>
      <c r="E51" s="93">
        <v>0</v>
      </c>
    </row>
    <row r="52" spans="1:5" ht="18.75" customHeight="1">
      <c r="A52" s="89" t="s">
        <v>43</v>
      </c>
      <c r="B52" s="111" t="s">
        <v>44</v>
      </c>
      <c r="C52" s="90">
        <f>C53</f>
        <v>2341.3000000000002</v>
      </c>
      <c r="D52" s="90">
        <f>D53</f>
        <v>2234.5</v>
      </c>
      <c r="E52" s="90">
        <f t="shared" ref="E52" si="3">E53</f>
        <v>2301.4</v>
      </c>
    </row>
    <row r="53" spans="1:5" ht="43.2" customHeight="1">
      <c r="A53" s="92" t="s">
        <v>45</v>
      </c>
      <c r="B53" s="108" t="s">
        <v>46</v>
      </c>
      <c r="C53" s="93">
        <f>C54+C61</f>
        <v>2341.3000000000002</v>
      </c>
      <c r="D53" s="93">
        <f>D54+D61</f>
        <v>2234.5</v>
      </c>
      <c r="E53" s="93">
        <f>E54+E61</f>
        <v>2301.4</v>
      </c>
    </row>
    <row r="54" spans="1:5" ht="33" customHeight="1">
      <c r="A54" s="112" t="s">
        <v>205</v>
      </c>
      <c r="B54" s="111" t="s">
        <v>47</v>
      </c>
      <c r="C54" s="90">
        <f>C55+C59+C57</f>
        <v>2088.1000000000004</v>
      </c>
      <c r="D54" s="90">
        <f>D55+D59+D57</f>
        <v>1951.6</v>
      </c>
      <c r="E54" s="90">
        <f>E55+E59+E57</f>
        <v>1940.1000000000001</v>
      </c>
    </row>
    <row r="55" spans="1:5" ht="29.4" customHeight="1">
      <c r="A55" s="113" t="s">
        <v>346</v>
      </c>
      <c r="B55" s="108" t="s">
        <v>347</v>
      </c>
      <c r="C55" s="93">
        <f t="shared" ref="C55:E55" si="4">C56</f>
        <v>2038.4</v>
      </c>
      <c r="D55" s="93">
        <f t="shared" si="4"/>
        <v>1948</v>
      </c>
      <c r="E55" s="93">
        <f t="shared" si="4"/>
        <v>1936.4</v>
      </c>
    </row>
    <row r="56" spans="1:5" ht="60" customHeight="1">
      <c r="A56" s="113" t="s">
        <v>206</v>
      </c>
      <c r="B56" s="108" t="s">
        <v>276</v>
      </c>
      <c r="C56" s="93">
        <v>2038.4</v>
      </c>
      <c r="D56" s="93">
        <v>1948</v>
      </c>
      <c r="E56" s="93">
        <v>1936.4</v>
      </c>
    </row>
    <row r="57" spans="1:5" ht="55.8" customHeight="1">
      <c r="A57" s="113" t="s">
        <v>383</v>
      </c>
      <c r="B57" s="108" t="s">
        <v>384</v>
      </c>
      <c r="C57" s="93">
        <f>C58</f>
        <v>3.4</v>
      </c>
      <c r="D57" s="93">
        <f>D58</f>
        <v>3.6</v>
      </c>
      <c r="E57" s="93">
        <f>E58</f>
        <v>3.7</v>
      </c>
    </row>
    <row r="58" spans="1:5" ht="43.8" customHeight="1">
      <c r="A58" s="113" t="s">
        <v>277</v>
      </c>
      <c r="B58" s="108" t="s">
        <v>385</v>
      </c>
      <c r="C58" s="93">
        <v>3.4</v>
      </c>
      <c r="D58" s="93">
        <v>3.6</v>
      </c>
      <c r="E58" s="93">
        <v>3.7</v>
      </c>
    </row>
    <row r="59" spans="1:5" ht="18.600000000000001" customHeight="1">
      <c r="A59" s="149" t="s">
        <v>381</v>
      </c>
      <c r="B59" s="108" t="s">
        <v>382</v>
      </c>
      <c r="C59" s="93">
        <f t="shared" ref="C59:E59" si="5">C60</f>
        <v>46.3</v>
      </c>
      <c r="D59" s="93">
        <f t="shared" si="5"/>
        <v>0</v>
      </c>
      <c r="E59" s="93">
        <f t="shared" si="5"/>
        <v>0</v>
      </c>
    </row>
    <row r="60" spans="1:5" ht="33" customHeight="1">
      <c r="A60" s="149" t="s">
        <v>214</v>
      </c>
      <c r="B60" s="108" t="s">
        <v>148</v>
      </c>
      <c r="C60" s="93">
        <v>46.3</v>
      </c>
      <c r="D60" s="93">
        <v>0</v>
      </c>
      <c r="E60" s="93">
        <v>0</v>
      </c>
    </row>
    <row r="61" spans="1:5" ht="33.6" customHeight="1">
      <c r="A61" s="112" t="s">
        <v>207</v>
      </c>
      <c r="B61" s="111" t="s">
        <v>48</v>
      </c>
      <c r="C61" s="90">
        <f t="shared" ref="C61:E61" si="6">C62</f>
        <v>253.2</v>
      </c>
      <c r="D61" s="90">
        <f t="shared" si="6"/>
        <v>282.89999999999998</v>
      </c>
      <c r="E61" s="90">
        <f t="shared" si="6"/>
        <v>361.3</v>
      </c>
    </row>
    <row r="62" spans="1:5" ht="58.8" customHeight="1">
      <c r="A62" s="113" t="s">
        <v>208</v>
      </c>
      <c r="B62" s="108" t="s">
        <v>298</v>
      </c>
      <c r="C62" s="93">
        <f>C63</f>
        <v>253.2</v>
      </c>
      <c r="D62" s="93">
        <f>D63</f>
        <v>282.89999999999998</v>
      </c>
      <c r="E62" s="93">
        <f>E63</f>
        <v>361.3</v>
      </c>
    </row>
    <row r="63" spans="1:5" ht="69.599999999999994" customHeight="1">
      <c r="A63" s="113" t="s">
        <v>209</v>
      </c>
      <c r="B63" s="108" t="s">
        <v>299</v>
      </c>
      <c r="C63" s="116">
        <v>253.2</v>
      </c>
      <c r="D63" s="116">
        <v>282.89999999999998</v>
      </c>
      <c r="E63" s="116">
        <v>361.3</v>
      </c>
    </row>
    <row r="64" spans="1:5" ht="24" customHeight="1">
      <c r="A64" s="114"/>
      <c r="B64" s="115" t="s">
        <v>52</v>
      </c>
      <c r="C64" s="95">
        <f>C14+C52</f>
        <v>4872.8999999999996</v>
      </c>
      <c r="D64" s="95">
        <f>D14+D52</f>
        <v>5010.6000000000004</v>
      </c>
      <c r="E64" s="95">
        <f>E14+E52</f>
        <v>5158.3999999999996</v>
      </c>
    </row>
    <row r="65" spans="1:1" ht="39" customHeight="1">
      <c r="A65" s="67"/>
    </row>
    <row r="66" spans="1:1" ht="51" customHeight="1">
      <c r="A66" s="67"/>
    </row>
    <row r="67" spans="1:1" ht="21" customHeight="1">
      <c r="A67" s="67"/>
    </row>
    <row r="68" spans="1:1">
      <c r="A68" s="67"/>
    </row>
  </sheetData>
  <mergeCells count="13">
    <mergeCell ref="A1:E1"/>
    <mergeCell ref="A10:A12"/>
    <mergeCell ref="B10:B12"/>
    <mergeCell ref="A9:E9"/>
    <mergeCell ref="A6:E6"/>
    <mergeCell ref="A7:E7"/>
    <mergeCell ref="A2:E2"/>
    <mergeCell ref="A3:E3"/>
    <mergeCell ref="A4:E4"/>
    <mergeCell ref="A5:E5"/>
    <mergeCell ref="C10:C12"/>
    <mergeCell ref="D10:D12"/>
    <mergeCell ref="E10:E12"/>
  </mergeCells>
  <pageMargins left="0.70866141732283472" right="0.19685039370078741" top="0.19685039370078741" bottom="0.19685039370078741" header="0.31496062992125984" footer="0.19685039370078741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4"/>
  <sheetViews>
    <sheetView zoomScale="106" zoomScaleNormal="106" workbookViewId="0">
      <selection sqref="A1:F34"/>
    </sheetView>
  </sheetViews>
  <sheetFormatPr defaultRowHeight="14.4"/>
  <cols>
    <col min="1" max="1" width="53" style="51" customWidth="1"/>
    <col min="2" max="2" width="6.33203125" style="51" customWidth="1"/>
    <col min="3" max="3" width="5.88671875" style="51" customWidth="1"/>
    <col min="4" max="6" width="9.109375" style="51"/>
  </cols>
  <sheetData>
    <row r="1" spans="1:6">
      <c r="A1" s="200" t="s">
        <v>293</v>
      </c>
      <c r="B1" s="200"/>
      <c r="C1" s="200"/>
      <c r="D1" s="200"/>
      <c r="E1" s="200"/>
      <c r="F1" s="200"/>
    </row>
    <row r="2" spans="1:6">
      <c r="A2" s="210" t="s">
        <v>269</v>
      </c>
      <c r="B2" s="210"/>
      <c r="C2" s="210"/>
      <c r="D2" s="210"/>
      <c r="E2" s="210"/>
      <c r="F2" s="210"/>
    </row>
    <row r="3" spans="1:6">
      <c r="A3" s="200" t="s">
        <v>388</v>
      </c>
      <c r="B3" s="200"/>
      <c r="C3" s="200"/>
      <c r="D3" s="200"/>
      <c r="E3" s="200"/>
      <c r="F3" s="200"/>
    </row>
    <row r="4" spans="1:6">
      <c r="A4" s="200" t="s">
        <v>389</v>
      </c>
      <c r="B4" s="200"/>
      <c r="C4" s="200"/>
      <c r="D4" s="200"/>
      <c r="E4" s="200"/>
      <c r="F4" s="200"/>
    </row>
    <row r="5" spans="1:6">
      <c r="A5" s="200" t="s">
        <v>390</v>
      </c>
      <c r="B5" s="200"/>
      <c r="C5" s="200"/>
      <c r="D5" s="200"/>
      <c r="E5" s="200"/>
      <c r="F5" s="200"/>
    </row>
    <row r="6" spans="1:6" ht="9.6" customHeight="1">
      <c r="A6" s="200"/>
      <c r="B6" s="200"/>
      <c r="C6" s="200"/>
      <c r="D6" s="200"/>
      <c r="E6" s="200"/>
      <c r="F6" s="200"/>
    </row>
    <row r="7" spans="1:6" ht="14.4" customHeight="1">
      <c r="A7" s="208" t="s">
        <v>408</v>
      </c>
      <c r="B7" s="208"/>
      <c r="C7" s="208"/>
      <c r="D7" s="208"/>
      <c r="E7" s="208"/>
      <c r="F7" s="208"/>
    </row>
    <row r="8" spans="1:6">
      <c r="A8" s="208"/>
      <c r="B8" s="208"/>
      <c r="C8" s="208"/>
      <c r="D8" s="208"/>
      <c r="E8" s="208"/>
      <c r="F8" s="208"/>
    </row>
    <row r="9" spans="1:6" ht="3.6" customHeight="1">
      <c r="A9" s="97"/>
      <c r="B9" s="97"/>
      <c r="C9" s="97"/>
      <c r="D9" s="97"/>
      <c r="E9" s="97"/>
      <c r="F9" s="97"/>
    </row>
    <row r="10" spans="1:6" ht="15" customHeight="1">
      <c r="A10" s="205"/>
      <c r="B10" s="200"/>
      <c r="C10" s="200"/>
      <c r="D10" s="200"/>
      <c r="E10" s="200"/>
      <c r="F10" s="200"/>
    </row>
    <row r="11" spans="1:6">
      <c r="A11" s="202" t="s">
        <v>72</v>
      </c>
      <c r="B11" s="202"/>
      <c r="C11" s="202"/>
      <c r="D11" s="202"/>
      <c r="E11" s="202"/>
      <c r="F11" s="202"/>
    </row>
    <row r="12" spans="1:6" ht="12.75" customHeight="1">
      <c r="A12" s="206" t="s">
        <v>53</v>
      </c>
      <c r="B12" s="209" t="s">
        <v>77</v>
      </c>
      <c r="C12" s="207" t="s">
        <v>78</v>
      </c>
      <c r="D12" s="206">
        <v>2026</v>
      </c>
      <c r="E12" s="206" t="s">
        <v>364</v>
      </c>
      <c r="F12" s="206" t="s">
        <v>407</v>
      </c>
    </row>
    <row r="13" spans="1:6">
      <c r="A13" s="206"/>
      <c r="B13" s="209"/>
      <c r="C13" s="207"/>
      <c r="D13" s="206"/>
      <c r="E13" s="206"/>
      <c r="F13" s="206"/>
    </row>
    <row r="14" spans="1:6">
      <c r="A14" s="92">
        <v>1</v>
      </c>
      <c r="B14" s="92">
        <v>2</v>
      </c>
      <c r="C14" s="92">
        <v>3</v>
      </c>
      <c r="D14" s="92">
        <v>4</v>
      </c>
      <c r="E14" s="92">
        <v>5</v>
      </c>
      <c r="F14" s="92">
        <v>6</v>
      </c>
    </row>
    <row r="15" spans="1:6" ht="28.5" customHeight="1">
      <c r="A15" s="94" t="s">
        <v>54</v>
      </c>
      <c r="B15" s="117" t="s">
        <v>98</v>
      </c>
      <c r="C15" s="117" t="s">
        <v>225</v>
      </c>
      <c r="D15" s="84">
        <f>D16+D17</f>
        <v>1929.1000000000001</v>
      </c>
      <c r="E15" s="84">
        <f>E16+E17</f>
        <v>1929.1000000000001</v>
      </c>
      <c r="F15" s="84">
        <f>F16+F17</f>
        <v>1929.1000000000001</v>
      </c>
    </row>
    <row r="16" spans="1:6" ht="51" customHeight="1">
      <c r="A16" s="94" t="s">
        <v>55</v>
      </c>
      <c r="B16" s="117" t="s">
        <v>98</v>
      </c>
      <c r="C16" s="117" t="s">
        <v>99</v>
      </c>
      <c r="D16" s="84">
        <f>'Приложение 4'!G14</f>
        <v>902.7</v>
      </c>
      <c r="E16" s="84">
        <f>'Приложение 4'!H14</f>
        <v>902.7</v>
      </c>
      <c r="F16" s="84">
        <f>'Приложение 4'!I14</f>
        <v>902.7</v>
      </c>
    </row>
    <row r="17" spans="1:7" ht="67.5" customHeight="1">
      <c r="A17" s="94" t="s">
        <v>56</v>
      </c>
      <c r="B17" s="117" t="s">
        <v>98</v>
      </c>
      <c r="C17" s="117" t="s">
        <v>100</v>
      </c>
      <c r="D17" s="84">
        <f>'Приложение 4'!G20</f>
        <v>1026.4000000000001</v>
      </c>
      <c r="E17" s="84">
        <f>'Приложение 4'!H20</f>
        <v>1026.4000000000001</v>
      </c>
      <c r="F17" s="84">
        <f>'Приложение 4'!I20</f>
        <v>1026.4000000000001</v>
      </c>
    </row>
    <row r="18" spans="1:7" ht="24" customHeight="1">
      <c r="A18" s="94" t="s">
        <v>57</v>
      </c>
      <c r="B18" s="117" t="s">
        <v>99</v>
      </c>
      <c r="C18" s="117" t="s">
        <v>225</v>
      </c>
      <c r="D18" s="84">
        <f>'Приложение 4'!G28</f>
        <v>253.2</v>
      </c>
      <c r="E18" s="84">
        <f>'Приложение 4'!H28</f>
        <v>282.90000000000003</v>
      </c>
      <c r="F18" s="84">
        <f>'Приложение 4'!I28</f>
        <v>361.3</v>
      </c>
    </row>
    <row r="19" spans="1:7" ht="29.25" customHeight="1">
      <c r="A19" s="94" t="s">
        <v>58</v>
      </c>
      <c r="B19" s="117" t="s">
        <v>99</v>
      </c>
      <c r="C19" s="117" t="s">
        <v>101</v>
      </c>
      <c r="D19" s="84">
        <f>'Приложение 4'!G28</f>
        <v>253.2</v>
      </c>
      <c r="E19" s="84">
        <f>'Приложение 4'!H28</f>
        <v>282.90000000000003</v>
      </c>
      <c r="F19" s="84">
        <f>'Приложение 4'!I28</f>
        <v>361.3</v>
      </c>
      <c r="G19" s="1"/>
    </row>
    <row r="20" spans="1:7" ht="36.75" customHeight="1">
      <c r="A20" s="94" t="s">
        <v>59</v>
      </c>
      <c r="B20" s="117" t="s">
        <v>101</v>
      </c>
      <c r="C20" s="117" t="s">
        <v>225</v>
      </c>
      <c r="D20" s="84">
        <f>D21+D22</f>
        <v>39.4</v>
      </c>
      <c r="E20" s="84">
        <f>E21+E22</f>
        <v>29.3</v>
      </c>
      <c r="F20" s="84">
        <f>F21+F22</f>
        <v>128.1</v>
      </c>
      <c r="G20" s="1"/>
    </row>
    <row r="21" spans="1:7" ht="47.25" customHeight="1">
      <c r="A21" s="94" t="s">
        <v>370</v>
      </c>
      <c r="B21" s="117" t="s">
        <v>101</v>
      </c>
      <c r="C21" s="117" t="s">
        <v>226</v>
      </c>
      <c r="D21" s="84">
        <f>'Приложение 4'!G37</f>
        <v>36.4</v>
      </c>
      <c r="E21" s="84">
        <f>'Приложение 4'!H37</f>
        <v>27.3</v>
      </c>
      <c r="F21" s="84">
        <f>'Приложение 4'!I37</f>
        <v>126.1</v>
      </c>
      <c r="G21" s="1"/>
    </row>
    <row r="22" spans="1:7" ht="39" customHeight="1">
      <c r="A22" s="94" t="s">
        <v>60</v>
      </c>
      <c r="B22" s="117" t="s">
        <v>101</v>
      </c>
      <c r="C22" s="117" t="s">
        <v>227</v>
      </c>
      <c r="D22" s="84">
        <f>'Приложение 4'!G43</f>
        <v>3</v>
      </c>
      <c r="E22" s="84">
        <f>'Приложение 4'!H43</f>
        <v>2</v>
      </c>
      <c r="F22" s="84">
        <f>'Приложение 4'!I43</f>
        <v>2</v>
      </c>
      <c r="G22" s="1"/>
    </row>
    <row r="23" spans="1:7" ht="16.5" customHeight="1">
      <c r="A23" s="94" t="s">
        <v>61</v>
      </c>
      <c r="B23" s="117" t="s">
        <v>100</v>
      </c>
      <c r="C23" s="117" t="s">
        <v>225</v>
      </c>
      <c r="D23" s="84">
        <f>'Приложение 4'!G49</f>
        <v>876.5</v>
      </c>
      <c r="E23" s="84">
        <f>E24+E25</f>
        <v>1155.3000000000002</v>
      </c>
      <c r="F23" s="84">
        <f>F24+F25</f>
        <v>1198.2</v>
      </c>
      <c r="G23" s="1"/>
    </row>
    <row r="24" spans="1:7" ht="24" customHeight="1">
      <c r="A24" s="94" t="s">
        <v>62</v>
      </c>
      <c r="B24" s="117" t="s">
        <v>100</v>
      </c>
      <c r="C24" s="117" t="s">
        <v>102</v>
      </c>
      <c r="D24" s="84">
        <f>'Приложение 4'!G50</f>
        <v>847.1</v>
      </c>
      <c r="E24" s="84">
        <f>'Приложение 4'!H50</f>
        <v>1125.9000000000001</v>
      </c>
      <c r="F24" s="84">
        <f>'Приложение 4'!I50</f>
        <v>1168.8</v>
      </c>
      <c r="G24" s="1"/>
    </row>
    <row r="25" spans="1:7" ht="20.25" customHeight="1">
      <c r="A25" s="94" t="s">
        <v>63</v>
      </c>
      <c r="B25" s="117" t="s">
        <v>100</v>
      </c>
      <c r="C25" s="117" t="s">
        <v>228</v>
      </c>
      <c r="D25" s="84">
        <f>'Приложение 4'!G56</f>
        <v>29.4</v>
      </c>
      <c r="E25" s="84">
        <f>'Приложение 4'!H56</f>
        <v>29.4</v>
      </c>
      <c r="F25" s="84">
        <f>'Приложение 4'!I56</f>
        <v>29.4</v>
      </c>
      <c r="G25" s="1"/>
    </row>
    <row r="26" spans="1:7" ht="17.25" customHeight="1">
      <c r="A26" s="94" t="s">
        <v>64</v>
      </c>
      <c r="B26" s="117" t="s">
        <v>103</v>
      </c>
      <c r="C26" s="117" t="s">
        <v>225</v>
      </c>
      <c r="D26" s="84">
        <f>'Приложение 4'!G66</f>
        <v>194.1</v>
      </c>
      <c r="E26" s="84">
        <f>E27+E28</f>
        <v>121.1</v>
      </c>
      <c r="F26" s="84">
        <f>F27+F28</f>
        <v>9.2999999999999989</v>
      </c>
      <c r="G26" s="1"/>
    </row>
    <row r="27" spans="1:7" ht="17.25" customHeight="1">
      <c r="A27" s="94" t="s">
        <v>65</v>
      </c>
      <c r="B27" s="117" t="s">
        <v>103</v>
      </c>
      <c r="C27" s="117" t="s">
        <v>99</v>
      </c>
      <c r="D27" s="84">
        <f>'Приложение 4'!G67</f>
        <v>170</v>
      </c>
      <c r="E27" s="84">
        <f>'Приложение 4'!H67</f>
        <v>80.099999999999994</v>
      </c>
      <c r="F27" s="84">
        <f>'Приложение 4'!I67</f>
        <v>9.1</v>
      </c>
      <c r="G27" s="1"/>
    </row>
    <row r="28" spans="1:7" s="42" customFormat="1" ht="18" customHeight="1">
      <c r="A28" s="94" t="s">
        <v>282</v>
      </c>
      <c r="B28" s="117" t="s">
        <v>103</v>
      </c>
      <c r="C28" s="117" t="s">
        <v>101</v>
      </c>
      <c r="D28" s="84">
        <f>'Приложение 4'!G75</f>
        <v>24.1</v>
      </c>
      <c r="E28" s="84">
        <f>'Приложение 4'!H75</f>
        <v>41</v>
      </c>
      <c r="F28" s="84">
        <f>'Приложение 4'!I75</f>
        <v>0.2</v>
      </c>
      <c r="G28" s="1"/>
    </row>
    <row r="29" spans="1:7" ht="23.25" customHeight="1">
      <c r="A29" s="94" t="s">
        <v>66</v>
      </c>
      <c r="B29" s="117" t="s">
        <v>104</v>
      </c>
      <c r="C29" s="117" t="s">
        <v>225</v>
      </c>
      <c r="D29" s="84">
        <f>D30</f>
        <v>1025.0999999999999</v>
      </c>
      <c r="E29" s="84">
        <f>E30</f>
        <v>819.2</v>
      </c>
      <c r="F29" s="84">
        <f>F30</f>
        <v>737</v>
      </c>
      <c r="G29" s="1"/>
    </row>
    <row r="30" spans="1:7" ht="18" customHeight="1">
      <c r="A30" s="94" t="s">
        <v>67</v>
      </c>
      <c r="B30" s="117" t="s">
        <v>104</v>
      </c>
      <c r="C30" s="117" t="s">
        <v>98</v>
      </c>
      <c r="D30" s="84">
        <f>'Приложение 4'!G81</f>
        <v>1025.0999999999999</v>
      </c>
      <c r="E30" s="84">
        <f>'Приложение 4'!H81</f>
        <v>819.2</v>
      </c>
      <c r="F30" s="84">
        <f>'Приложение 4'!I81</f>
        <v>737</v>
      </c>
      <c r="G30" s="1"/>
    </row>
    <row r="31" spans="1:7" ht="46.5" customHeight="1">
      <c r="A31" s="94" t="s">
        <v>68</v>
      </c>
      <c r="B31" s="117" t="s">
        <v>227</v>
      </c>
      <c r="C31" s="117" t="s">
        <v>225</v>
      </c>
      <c r="D31" s="84">
        <f>D32</f>
        <v>555.5</v>
      </c>
      <c r="E31" s="84">
        <f>E32</f>
        <v>555.5</v>
      </c>
      <c r="F31" s="84">
        <f>F32</f>
        <v>555.5</v>
      </c>
      <c r="G31" s="1"/>
    </row>
    <row r="32" spans="1:7" ht="19.8" customHeight="1">
      <c r="A32" s="94" t="s">
        <v>69</v>
      </c>
      <c r="B32" s="117" t="s">
        <v>227</v>
      </c>
      <c r="C32" s="117" t="s">
        <v>101</v>
      </c>
      <c r="D32" s="84">
        <f>'Приложение 4'!G92</f>
        <v>555.5</v>
      </c>
      <c r="E32" s="84">
        <f>'Приложение 4'!H92</f>
        <v>555.5</v>
      </c>
      <c r="F32" s="84">
        <f>'Приложение 4'!I92</f>
        <v>555.5</v>
      </c>
    </row>
    <row r="33" spans="1:6" ht="17.399999999999999" customHeight="1">
      <c r="A33" s="94" t="s">
        <v>70</v>
      </c>
      <c r="B33" s="117"/>
      <c r="C33" s="117"/>
      <c r="D33" s="84">
        <v>0</v>
      </c>
      <c r="E33" s="84">
        <f>'Приложение 4'!H103</f>
        <v>118.2</v>
      </c>
      <c r="F33" s="84">
        <f>'Приложение 4'!I103</f>
        <v>239.9</v>
      </c>
    </row>
    <row r="34" spans="1:6" ht="19.95" customHeight="1">
      <c r="A34" s="118" t="s">
        <v>71</v>
      </c>
      <c r="B34" s="119"/>
      <c r="C34" s="117"/>
      <c r="D34" s="120">
        <f>D16+D17+D18+D20+D23+D26++D29+D31</f>
        <v>4872.8999999999996</v>
      </c>
      <c r="E34" s="120">
        <f>E16+E17+E18+E20+E23+E26+E29+E32+E33</f>
        <v>5010.6000000000004</v>
      </c>
      <c r="F34" s="120">
        <f>F16+F17+F18+F20+F23+F26+F29+F32+F33</f>
        <v>5158.3999999999996</v>
      </c>
    </row>
  </sheetData>
  <mergeCells count="15">
    <mergeCell ref="A1:F1"/>
    <mergeCell ref="A2:F2"/>
    <mergeCell ref="A3:F3"/>
    <mergeCell ref="A4:F4"/>
    <mergeCell ref="A5:F5"/>
    <mergeCell ref="A6:F6"/>
    <mergeCell ref="A10:F10"/>
    <mergeCell ref="A12:A13"/>
    <mergeCell ref="C12:C13"/>
    <mergeCell ref="D12:D13"/>
    <mergeCell ref="E12:E13"/>
    <mergeCell ref="F12:F13"/>
    <mergeCell ref="A11:F11"/>
    <mergeCell ref="A7:F8"/>
    <mergeCell ref="B12:B13"/>
  </mergeCells>
  <pageMargins left="0.70866141732283472" right="0.19685039370078741" top="0.19685039370078741" bottom="0.19685039370078741" header="0.31496062992125984" footer="0.19685039370078741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L114"/>
  <sheetViews>
    <sheetView zoomScale="106" zoomScaleNormal="106" workbookViewId="0">
      <selection sqref="A1:I104"/>
    </sheetView>
  </sheetViews>
  <sheetFormatPr defaultColWidth="9.109375" defaultRowHeight="14.4"/>
  <cols>
    <col min="1" max="1" width="47.6640625" style="57" customWidth="1"/>
    <col min="2" max="2" width="3.88671875" style="57" customWidth="1"/>
    <col min="3" max="3" width="3.5546875" style="57" customWidth="1"/>
    <col min="4" max="4" width="3.44140625" style="57" customWidth="1"/>
    <col min="5" max="5" width="11.6640625" style="57" customWidth="1"/>
    <col min="6" max="6" width="4.33203125" style="57" customWidth="1"/>
    <col min="7" max="7" width="10" style="57" customWidth="1"/>
    <col min="8" max="8" width="8.33203125" style="57" customWidth="1"/>
    <col min="9" max="9" width="8" style="57" customWidth="1"/>
    <col min="10" max="16384" width="9.109375" style="57"/>
  </cols>
  <sheetData>
    <row r="1" spans="1:9">
      <c r="A1" s="200" t="s">
        <v>294</v>
      </c>
      <c r="B1" s="200"/>
      <c r="C1" s="200"/>
      <c r="D1" s="200"/>
      <c r="E1" s="200"/>
      <c r="F1" s="200"/>
      <c r="G1" s="200"/>
      <c r="H1" s="200"/>
      <c r="I1" s="200"/>
    </row>
    <row r="2" spans="1:9">
      <c r="A2" s="200" t="s">
        <v>267</v>
      </c>
      <c r="B2" s="200"/>
      <c r="C2" s="200"/>
      <c r="D2" s="200"/>
      <c r="E2" s="200"/>
      <c r="F2" s="200"/>
      <c r="G2" s="200"/>
      <c r="H2" s="200"/>
      <c r="I2" s="200"/>
    </row>
    <row r="3" spans="1:9">
      <c r="A3" s="200" t="s">
        <v>391</v>
      </c>
      <c r="B3" s="200"/>
      <c r="C3" s="200"/>
      <c r="D3" s="200"/>
      <c r="E3" s="200"/>
      <c r="F3" s="200"/>
      <c r="G3" s="200"/>
      <c r="H3" s="200"/>
      <c r="I3" s="200"/>
    </row>
    <row r="4" spans="1:9">
      <c r="A4" s="200" t="s">
        <v>392</v>
      </c>
      <c r="B4" s="200"/>
      <c r="C4" s="200"/>
      <c r="D4" s="200"/>
      <c r="E4" s="200"/>
      <c r="F4" s="200"/>
      <c r="G4" s="200"/>
      <c r="H4" s="200"/>
      <c r="I4" s="200"/>
    </row>
    <row r="5" spans="1:9">
      <c r="A5" s="200" t="s">
        <v>387</v>
      </c>
      <c r="B5" s="200"/>
      <c r="C5" s="200"/>
      <c r="D5" s="200"/>
      <c r="E5" s="200"/>
      <c r="F5" s="200"/>
      <c r="G5" s="200"/>
      <c r="H5" s="200"/>
      <c r="I5" s="200"/>
    </row>
    <row r="6" spans="1:9" ht="14.4" customHeight="1">
      <c r="A6" s="211" t="s">
        <v>393</v>
      </c>
      <c r="B6" s="211"/>
      <c r="C6" s="211"/>
      <c r="D6" s="211"/>
      <c r="E6" s="211"/>
      <c r="F6" s="211"/>
      <c r="G6" s="211"/>
      <c r="H6" s="211"/>
      <c r="I6" s="211"/>
    </row>
    <row r="7" spans="1:9" ht="31.2" customHeight="1">
      <c r="A7" s="212"/>
      <c r="B7" s="211"/>
      <c r="C7" s="211"/>
      <c r="D7" s="211"/>
      <c r="E7" s="211"/>
      <c r="F7" s="211"/>
      <c r="G7" s="211"/>
      <c r="H7" s="211"/>
      <c r="I7" s="211"/>
    </row>
    <row r="8" spans="1:9">
      <c r="A8" s="205"/>
      <c r="B8" s="200"/>
      <c r="C8" s="200"/>
      <c r="D8" s="200"/>
      <c r="E8" s="200"/>
      <c r="F8" s="200"/>
      <c r="G8" s="200"/>
      <c r="H8" s="200"/>
      <c r="I8" s="200"/>
    </row>
    <row r="9" spans="1:9">
      <c r="A9" s="201" t="s">
        <v>75</v>
      </c>
      <c r="B9" s="201" t="s">
        <v>76</v>
      </c>
      <c r="C9" s="201" t="s">
        <v>77</v>
      </c>
      <c r="D9" s="201" t="s">
        <v>78</v>
      </c>
      <c r="E9" s="201" t="s">
        <v>79</v>
      </c>
      <c r="F9" s="201" t="s">
        <v>80</v>
      </c>
      <c r="G9" s="201" t="s">
        <v>3</v>
      </c>
      <c r="H9" s="201"/>
      <c r="I9" s="201"/>
    </row>
    <row r="10" spans="1:9">
      <c r="A10" s="201"/>
      <c r="B10" s="201"/>
      <c r="C10" s="201"/>
      <c r="D10" s="201"/>
      <c r="E10" s="201"/>
      <c r="F10" s="201"/>
      <c r="G10" s="168">
        <v>2026</v>
      </c>
      <c r="H10" s="168">
        <v>2027</v>
      </c>
      <c r="I10" s="168">
        <v>2028</v>
      </c>
    </row>
    <row r="11" spans="1:9">
      <c r="A11" s="168">
        <v>1</v>
      </c>
      <c r="B11" s="168">
        <v>2</v>
      </c>
      <c r="C11" s="168">
        <v>3</v>
      </c>
      <c r="D11" s="168">
        <v>4</v>
      </c>
      <c r="E11" s="168">
        <v>5</v>
      </c>
      <c r="F11" s="168">
        <v>6</v>
      </c>
      <c r="G11" s="168">
        <v>7</v>
      </c>
      <c r="H11" s="168">
        <v>8</v>
      </c>
      <c r="I11" s="168">
        <v>9</v>
      </c>
    </row>
    <row r="12" spans="1:9" ht="24.75" customHeight="1">
      <c r="A12" s="86" t="s">
        <v>81</v>
      </c>
      <c r="B12" s="87" t="s">
        <v>117</v>
      </c>
      <c r="C12" s="87"/>
      <c r="D12" s="87"/>
      <c r="E12" s="86"/>
      <c r="F12" s="86"/>
      <c r="G12" s="95">
        <f>G13+G28+G49+G81+G92+G36+G66</f>
        <v>4872.8999999999996</v>
      </c>
      <c r="H12" s="95">
        <f>H13+H28+H49+H81+H92+H36+H66+H103</f>
        <v>5010.6000000000004</v>
      </c>
      <c r="I12" s="95">
        <f>I13+I28+I49+I81+I92+I36+I66+I103</f>
        <v>5158.4000000000005</v>
      </c>
    </row>
    <row r="13" spans="1:9" ht="18.75" customHeight="1">
      <c r="A13" s="121" t="s">
        <v>54</v>
      </c>
      <c r="B13" s="122" t="s">
        <v>117</v>
      </c>
      <c r="C13" s="122" t="s">
        <v>98</v>
      </c>
      <c r="D13" s="122" t="s">
        <v>225</v>
      </c>
      <c r="E13" s="123"/>
      <c r="F13" s="122"/>
      <c r="G13" s="90">
        <f>G14+G20</f>
        <v>1929.1000000000001</v>
      </c>
      <c r="H13" s="90">
        <f>H14+H20</f>
        <v>1929.1000000000001</v>
      </c>
      <c r="I13" s="90">
        <f>I14+I20</f>
        <v>1929.1000000000001</v>
      </c>
    </row>
    <row r="14" spans="1:9" ht="51.6" customHeight="1">
      <c r="A14" s="124" t="s">
        <v>55</v>
      </c>
      <c r="B14" s="91" t="s">
        <v>117</v>
      </c>
      <c r="C14" s="91" t="s">
        <v>98</v>
      </c>
      <c r="D14" s="91" t="s">
        <v>99</v>
      </c>
      <c r="E14" s="125"/>
      <c r="F14" s="91"/>
      <c r="G14" s="93">
        <f t="shared" ref="G14:I18" si="0">G15</f>
        <v>902.7</v>
      </c>
      <c r="H14" s="93">
        <f t="shared" si="0"/>
        <v>902.7</v>
      </c>
      <c r="I14" s="93">
        <f t="shared" si="0"/>
        <v>902.7</v>
      </c>
    </row>
    <row r="15" spans="1:9" ht="64.8" customHeight="1">
      <c r="A15" s="124" t="s">
        <v>200</v>
      </c>
      <c r="B15" s="91" t="s">
        <v>117</v>
      </c>
      <c r="C15" s="91" t="s">
        <v>98</v>
      </c>
      <c r="D15" s="91" t="s">
        <v>99</v>
      </c>
      <c r="E15" s="92">
        <v>3100000000</v>
      </c>
      <c r="F15" s="91"/>
      <c r="G15" s="93">
        <f t="shared" si="0"/>
        <v>902.7</v>
      </c>
      <c r="H15" s="93">
        <f t="shared" si="0"/>
        <v>902.7</v>
      </c>
      <c r="I15" s="93">
        <f t="shared" si="0"/>
        <v>902.7</v>
      </c>
    </row>
    <row r="16" spans="1:9" ht="21.6" customHeight="1">
      <c r="A16" s="124" t="s">
        <v>314</v>
      </c>
      <c r="B16" s="91" t="s">
        <v>117</v>
      </c>
      <c r="C16" s="91" t="s">
        <v>98</v>
      </c>
      <c r="D16" s="91" t="s">
        <v>99</v>
      </c>
      <c r="E16" s="92">
        <v>3140000000</v>
      </c>
      <c r="F16" s="91"/>
      <c r="G16" s="93">
        <f t="shared" si="0"/>
        <v>902.7</v>
      </c>
      <c r="H16" s="93">
        <f t="shared" si="0"/>
        <v>902.7</v>
      </c>
      <c r="I16" s="93">
        <f t="shared" si="0"/>
        <v>902.7</v>
      </c>
    </row>
    <row r="17" spans="1:9" ht="94.2" customHeight="1">
      <c r="A17" s="124" t="s">
        <v>313</v>
      </c>
      <c r="B17" s="91" t="s">
        <v>117</v>
      </c>
      <c r="C17" s="91" t="s">
        <v>98</v>
      </c>
      <c r="D17" s="91" t="s">
        <v>99</v>
      </c>
      <c r="E17" s="92">
        <v>3140100000</v>
      </c>
      <c r="F17" s="91"/>
      <c r="G17" s="93">
        <f t="shared" si="0"/>
        <v>902.7</v>
      </c>
      <c r="H17" s="93">
        <f t="shared" si="0"/>
        <v>902.7</v>
      </c>
      <c r="I17" s="93">
        <f t="shared" si="0"/>
        <v>902.7</v>
      </c>
    </row>
    <row r="18" spans="1:9" ht="24.75" customHeight="1">
      <c r="A18" s="124" t="s">
        <v>82</v>
      </c>
      <c r="B18" s="91" t="s">
        <v>117</v>
      </c>
      <c r="C18" s="91" t="s">
        <v>98</v>
      </c>
      <c r="D18" s="91" t="s">
        <v>99</v>
      </c>
      <c r="E18" s="92">
        <v>3140110010</v>
      </c>
      <c r="F18" s="91"/>
      <c r="G18" s="93">
        <f t="shared" si="0"/>
        <v>902.7</v>
      </c>
      <c r="H18" s="93">
        <f t="shared" si="0"/>
        <v>902.7</v>
      </c>
      <c r="I18" s="93">
        <f t="shared" si="0"/>
        <v>902.7</v>
      </c>
    </row>
    <row r="19" spans="1:9" ht="34.200000000000003" customHeight="1">
      <c r="A19" s="124" t="s">
        <v>83</v>
      </c>
      <c r="B19" s="91" t="s">
        <v>117</v>
      </c>
      <c r="C19" s="91" t="s">
        <v>98</v>
      </c>
      <c r="D19" s="91" t="s">
        <v>99</v>
      </c>
      <c r="E19" s="92">
        <v>3140110010</v>
      </c>
      <c r="F19" s="92">
        <v>120</v>
      </c>
      <c r="G19" s="93">
        <v>902.7</v>
      </c>
      <c r="H19" s="93">
        <v>902.7</v>
      </c>
      <c r="I19" s="93">
        <v>902.7</v>
      </c>
    </row>
    <row r="20" spans="1:9" ht="65.400000000000006" customHeight="1">
      <c r="A20" s="124" t="s">
        <v>56</v>
      </c>
      <c r="B20" s="91" t="s">
        <v>117</v>
      </c>
      <c r="C20" s="91" t="s">
        <v>98</v>
      </c>
      <c r="D20" s="91" t="s">
        <v>100</v>
      </c>
      <c r="E20" s="125"/>
      <c r="F20" s="91"/>
      <c r="G20" s="93">
        <f t="shared" ref="G20:I23" si="1">G21</f>
        <v>1026.4000000000001</v>
      </c>
      <c r="H20" s="93">
        <f t="shared" si="1"/>
        <v>1026.4000000000001</v>
      </c>
      <c r="I20" s="93">
        <f t="shared" si="1"/>
        <v>1026.4000000000001</v>
      </c>
    </row>
    <row r="21" spans="1:9" ht="65.400000000000006" customHeight="1">
      <c r="A21" s="124" t="s">
        <v>200</v>
      </c>
      <c r="B21" s="91" t="s">
        <v>117</v>
      </c>
      <c r="C21" s="91" t="s">
        <v>98</v>
      </c>
      <c r="D21" s="91" t="s">
        <v>100</v>
      </c>
      <c r="E21" s="92">
        <v>3100000000</v>
      </c>
      <c r="F21" s="91"/>
      <c r="G21" s="93">
        <f t="shared" si="1"/>
        <v>1026.4000000000001</v>
      </c>
      <c r="H21" s="93">
        <f t="shared" si="1"/>
        <v>1026.4000000000001</v>
      </c>
      <c r="I21" s="93">
        <f t="shared" si="1"/>
        <v>1026.4000000000001</v>
      </c>
    </row>
    <row r="22" spans="1:9" ht="19.2" customHeight="1">
      <c r="A22" s="124" t="s">
        <v>314</v>
      </c>
      <c r="B22" s="91" t="s">
        <v>117</v>
      </c>
      <c r="C22" s="91" t="s">
        <v>98</v>
      </c>
      <c r="D22" s="91" t="s">
        <v>100</v>
      </c>
      <c r="E22" s="92">
        <v>3140000000</v>
      </c>
      <c r="F22" s="91"/>
      <c r="G22" s="93">
        <f t="shared" si="1"/>
        <v>1026.4000000000001</v>
      </c>
      <c r="H22" s="93">
        <f t="shared" si="1"/>
        <v>1026.4000000000001</v>
      </c>
      <c r="I22" s="93">
        <f t="shared" si="1"/>
        <v>1026.4000000000001</v>
      </c>
    </row>
    <row r="23" spans="1:9" ht="97.2" customHeight="1">
      <c r="A23" s="124" t="s">
        <v>313</v>
      </c>
      <c r="B23" s="91" t="s">
        <v>117</v>
      </c>
      <c r="C23" s="91" t="s">
        <v>98</v>
      </c>
      <c r="D23" s="91" t="s">
        <v>100</v>
      </c>
      <c r="E23" s="92">
        <v>3140100000</v>
      </c>
      <c r="F23" s="91"/>
      <c r="G23" s="93">
        <f t="shared" si="1"/>
        <v>1026.4000000000001</v>
      </c>
      <c r="H23" s="93">
        <f t="shared" si="1"/>
        <v>1026.4000000000001</v>
      </c>
      <c r="I23" s="93">
        <f t="shared" si="1"/>
        <v>1026.4000000000001</v>
      </c>
    </row>
    <row r="24" spans="1:9" ht="19.8" customHeight="1">
      <c r="A24" s="124" t="s">
        <v>84</v>
      </c>
      <c r="B24" s="91" t="s">
        <v>117</v>
      </c>
      <c r="C24" s="91" t="s">
        <v>98</v>
      </c>
      <c r="D24" s="91" t="s">
        <v>100</v>
      </c>
      <c r="E24" s="92">
        <v>3140110020</v>
      </c>
      <c r="F24" s="91"/>
      <c r="G24" s="93">
        <f>G25+G26+G27</f>
        <v>1026.4000000000001</v>
      </c>
      <c r="H24" s="93">
        <f>H25+H26+H27</f>
        <v>1026.4000000000001</v>
      </c>
      <c r="I24" s="93">
        <f>I25+I26+I27</f>
        <v>1026.4000000000001</v>
      </c>
    </row>
    <row r="25" spans="1:9" ht="33" customHeight="1">
      <c r="A25" s="124" t="s">
        <v>83</v>
      </c>
      <c r="B25" s="91" t="s">
        <v>117</v>
      </c>
      <c r="C25" s="91" t="s">
        <v>98</v>
      </c>
      <c r="D25" s="91" t="s">
        <v>100</v>
      </c>
      <c r="E25" s="92">
        <v>3140110020</v>
      </c>
      <c r="F25" s="92">
        <v>120</v>
      </c>
      <c r="G25" s="93">
        <v>709.7</v>
      </c>
      <c r="H25" s="93">
        <v>709.7</v>
      </c>
      <c r="I25" s="93">
        <v>709.7</v>
      </c>
    </row>
    <row r="26" spans="1:9" ht="45.6" customHeight="1">
      <c r="A26" s="124" t="s">
        <v>85</v>
      </c>
      <c r="B26" s="91" t="s">
        <v>117</v>
      </c>
      <c r="C26" s="91" t="s">
        <v>98</v>
      </c>
      <c r="D26" s="91" t="s">
        <v>100</v>
      </c>
      <c r="E26" s="92">
        <v>3140110020</v>
      </c>
      <c r="F26" s="92">
        <v>240</v>
      </c>
      <c r="G26" s="93">
        <v>312</v>
      </c>
      <c r="H26" s="93">
        <v>312</v>
      </c>
      <c r="I26" s="93">
        <v>312</v>
      </c>
    </row>
    <row r="27" spans="1:9" ht="16.2" customHeight="1">
      <c r="A27" s="124" t="s">
        <v>86</v>
      </c>
      <c r="B27" s="91" t="s">
        <v>117</v>
      </c>
      <c r="C27" s="91" t="s">
        <v>98</v>
      </c>
      <c r="D27" s="91" t="s">
        <v>100</v>
      </c>
      <c r="E27" s="92">
        <v>3140110020</v>
      </c>
      <c r="F27" s="92">
        <v>850</v>
      </c>
      <c r="G27" s="93">
        <v>4.7</v>
      </c>
      <c r="H27" s="93">
        <v>4.7</v>
      </c>
      <c r="I27" s="93">
        <v>4.7</v>
      </c>
    </row>
    <row r="28" spans="1:9" ht="19.5" customHeight="1">
      <c r="A28" s="121" t="s">
        <v>57</v>
      </c>
      <c r="B28" s="122" t="s">
        <v>117</v>
      </c>
      <c r="C28" s="122" t="s">
        <v>99</v>
      </c>
      <c r="D28" s="122" t="s">
        <v>225</v>
      </c>
      <c r="E28" s="123"/>
      <c r="F28" s="122"/>
      <c r="G28" s="90">
        <f t="shared" ref="G28:I32" si="2">G29</f>
        <v>253.2</v>
      </c>
      <c r="H28" s="90">
        <f t="shared" si="2"/>
        <v>282.90000000000003</v>
      </c>
      <c r="I28" s="90">
        <f t="shared" si="2"/>
        <v>361.3</v>
      </c>
    </row>
    <row r="29" spans="1:9" ht="16.8" customHeight="1">
      <c r="A29" s="124" t="s">
        <v>87</v>
      </c>
      <c r="B29" s="91" t="s">
        <v>117</v>
      </c>
      <c r="C29" s="91" t="s">
        <v>99</v>
      </c>
      <c r="D29" s="91" t="s">
        <v>101</v>
      </c>
      <c r="E29" s="125"/>
      <c r="F29" s="91"/>
      <c r="G29" s="93">
        <f t="shared" si="2"/>
        <v>253.2</v>
      </c>
      <c r="H29" s="93">
        <f t="shared" si="2"/>
        <v>282.90000000000003</v>
      </c>
      <c r="I29" s="93">
        <f t="shared" si="2"/>
        <v>361.3</v>
      </c>
    </row>
    <row r="30" spans="1:9" ht="64.8" customHeight="1">
      <c r="A30" s="124" t="s">
        <v>200</v>
      </c>
      <c r="B30" s="91" t="s">
        <v>117</v>
      </c>
      <c r="C30" s="91" t="s">
        <v>99</v>
      </c>
      <c r="D30" s="91" t="s">
        <v>101</v>
      </c>
      <c r="E30" s="91">
        <v>3100000000</v>
      </c>
      <c r="F30" s="91"/>
      <c r="G30" s="93">
        <f t="shared" si="2"/>
        <v>253.2</v>
      </c>
      <c r="H30" s="93">
        <f t="shared" si="2"/>
        <v>282.90000000000003</v>
      </c>
      <c r="I30" s="93">
        <f t="shared" si="2"/>
        <v>361.3</v>
      </c>
    </row>
    <row r="31" spans="1:9" ht="18.600000000000001" customHeight="1">
      <c r="A31" s="124" t="s">
        <v>314</v>
      </c>
      <c r="B31" s="91" t="s">
        <v>117</v>
      </c>
      <c r="C31" s="91" t="s">
        <v>99</v>
      </c>
      <c r="D31" s="91" t="s">
        <v>101</v>
      </c>
      <c r="E31" s="92">
        <v>3140000000</v>
      </c>
      <c r="F31" s="91"/>
      <c r="G31" s="93">
        <f t="shared" si="2"/>
        <v>253.2</v>
      </c>
      <c r="H31" s="93">
        <f t="shared" si="2"/>
        <v>282.90000000000003</v>
      </c>
      <c r="I31" s="93">
        <f t="shared" si="2"/>
        <v>361.3</v>
      </c>
    </row>
    <row r="32" spans="1:9" ht="94.2" customHeight="1">
      <c r="A32" s="124" t="s">
        <v>313</v>
      </c>
      <c r="B32" s="91" t="s">
        <v>117</v>
      </c>
      <c r="C32" s="91" t="s">
        <v>99</v>
      </c>
      <c r="D32" s="91" t="s">
        <v>101</v>
      </c>
      <c r="E32" s="92">
        <v>3140100000</v>
      </c>
      <c r="F32" s="91"/>
      <c r="G32" s="93">
        <f t="shared" si="2"/>
        <v>253.2</v>
      </c>
      <c r="H32" s="93">
        <f t="shared" si="2"/>
        <v>282.90000000000003</v>
      </c>
      <c r="I32" s="93">
        <f t="shared" si="2"/>
        <v>361.3</v>
      </c>
    </row>
    <row r="33" spans="1:9" ht="67.2" customHeight="1">
      <c r="A33" s="124" t="s">
        <v>315</v>
      </c>
      <c r="B33" s="91" t="s">
        <v>117</v>
      </c>
      <c r="C33" s="91" t="s">
        <v>99</v>
      </c>
      <c r="D33" s="91" t="s">
        <v>101</v>
      </c>
      <c r="E33" s="91" t="s">
        <v>316</v>
      </c>
      <c r="F33" s="91"/>
      <c r="G33" s="93">
        <f>G34+G35</f>
        <v>253.2</v>
      </c>
      <c r="H33" s="93">
        <f>H34+H35</f>
        <v>282.90000000000003</v>
      </c>
      <c r="I33" s="93">
        <f>I34+I35</f>
        <v>361.3</v>
      </c>
    </row>
    <row r="34" spans="1:9" ht="38.25" customHeight="1">
      <c r="A34" s="124" t="s">
        <v>83</v>
      </c>
      <c r="B34" s="91" t="s">
        <v>117</v>
      </c>
      <c r="C34" s="91" t="s">
        <v>99</v>
      </c>
      <c r="D34" s="91" t="s">
        <v>101</v>
      </c>
      <c r="E34" s="91" t="s">
        <v>316</v>
      </c>
      <c r="F34" s="92">
        <v>120</v>
      </c>
      <c r="G34" s="93">
        <v>219.6</v>
      </c>
      <c r="H34" s="93">
        <v>249.3</v>
      </c>
      <c r="I34" s="93">
        <v>327.7</v>
      </c>
    </row>
    <row r="35" spans="1:9" ht="48.6" customHeight="1">
      <c r="A35" s="124" t="s">
        <v>85</v>
      </c>
      <c r="B35" s="91" t="s">
        <v>117</v>
      </c>
      <c r="C35" s="91" t="s">
        <v>99</v>
      </c>
      <c r="D35" s="91" t="s">
        <v>101</v>
      </c>
      <c r="E35" s="91" t="s">
        <v>316</v>
      </c>
      <c r="F35" s="92">
        <v>240</v>
      </c>
      <c r="G35" s="93">
        <v>33.6</v>
      </c>
      <c r="H35" s="93">
        <v>33.6</v>
      </c>
      <c r="I35" s="93">
        <v>33.6</v>
      </c>
    </row>
    <row r="36" spans="1:9" ht="35.25" customHeight="1">
      <c r="A36" s="121" t="s">
        <v>59</v>
      </c>
      <c r="B36" s="122" t="s">
        <v>117</v>
      </c>
      <c r="C36" s="122" t="s">
        <v>101</v>
      </c>
      <c r="D36" s="122" t="s">
        <v>225</v>
      </c>
      <c r="E36" s="123"/>
      <c r="F36" s="122"/>
      <c r="G36" s="90">
        <f>G37+G43</f>
        <v>39.4</v>
      </c>
      <c r="H36" s="90">
        <f>H37+H43</f>
        <v>29.3</v>
      </c>
      <c r="I36" s="90">
        <f>I37+I43</f>
        <v>128.1</v>
      </c>
    </row>
    <row r="37" spans="1:9" ht="49.8" customHeight="1">
      <c r="A37" s="94" t="s">
        <v>279</v>
      </c>
      <c r="B37" s="91" t="s">
        <v>117</v>
      </c>
      <c r="C37" s="91" t="s">
        <v>101</v>
      </c>
      <c r="D37" s="91">
        <v>10</v>
      </c>
      <c r="E37" s="125"/>
      <c r="F37" s="91"/>
      <c r="G37" s="93">
        <f t="shared" ref="G37:I41" si="3">G38</f>
        <v>36.4</v>
      </c>
      <c r="H37" s="93">
        <f t="shared" si="3"/>
        <v>27.3</v>
      </c>
      <c r="I37" s="93">
        <f t="shared" si="3"/>
        <v>126.1</v>
      </c>
    </row>
    <row r="38" spans="1:9" ht="66.599999999999994" customHeight="1">
      <c r="A38" s="124" t="s">
        <v>200</v>
      </c>
      <c r="B38" s="91" t="s">
        <v>117</v>
      </c>
      <c r="C38" s="91" t="s">
        <v>101</v>
      </c>
      <c r="D38" s="91">
        <v>10</v>
      </c>
      <c r="E38" s="91">
        <v>3100000000</v>
      </c>
      <c r="F38" s="91"/>
      <c r="G38" s="93">
        <f t="shared" si="3"/>
        <v>36.4</v>
      </c>
      <c r="H38" s="93">
        <f t="shared" si="3"/>
        <v>27.3</v>
      </c>
      <c r="I38" s="93">
        <f t="shared" si="3"/>
        <v>126.1</v>
      </c>
    </row>
    <row r="39" spans="1:9" ht="27.6" customHeight="1">
      <c r="A39" s="124" t="s">
        <v>314</v>
      </c>
      <c r="B39" s="91" t="s">
        <v>117</v>
      </c>
      <c r="C39" s="91" t="s">
        <v>101</v>
      </c>
      <c r="D39" s="91">
        <v>10</v>
      </c>
      <c r="E39" s="91" t="s">
        <v>318</v>
      </c>
      <c r="F39" s="91"/>
      <c r="G39" s="93">
        <f t="shared" si="3"/>
        <v>36.4</v>
      </c>
      <c r="H39" s="93">
        <f t="shared" si="3"/>
        <v>27.3</v>
      </c>
      <c r="I39" s="93">
        <f t="shared" si="3"/>
        <v>126.1</v>
      </c>
    </row>
    <row r="40" spans="1:9" ht="77.400000000000006" customHeight="1">
      <c r="A40" s="124" t="s">
        <v>317</v>
      </c>
      <c r="B40" s="91" t="s">
        <v>117</v>
      </c>
      <c r="C40" s="91" t="s">
        <v>101</v>
      </c>
      <c r="D40" s="91">
        <v>10</v>
      </c>
      <c r="E40" s="91" t="s">
        <v>311</v>
      </c>
      <c r="F40" s="91"/>
      <c r="G40" s="93">
        <f>G41</f>
        <v>36.4</v>
      </c>
      <c r="H40" s="93">
        <f>H41</f>
        <v>27.3</v>
      </c>
      <c r="I40" s="93">
        <f>I41</f>
        <v>126.1</v>
      </c>
    </row>
    <row r="41" spans="1:9" ht="49.8" customHeight="1">
      <c r="A41" s="124" t="s">
        <v>88</v>
      </c>
      <c r="B41" s="91" t="s">
        <v>117</v>
      </c>
      <c r="C41" s="91" t="s">
        <v>101</v>
      </c>
      <c r="D41" s="91">
        <v>10</v>
      </c>
      <c r="E41" s="91" t="s">
        <v>319</v>
      </c>
      <c r="F41" s="91"/>
      <c r="G41" s="93">
        <f>G42</f>
        <v>36.4</v>
      </c>
      <c r="H41" s="93">
        <f t="shared" si="3"/>
        <v>27.3</v>
      </c>
      <c r="I41" s="93">
        <f t="shared" si="3"/>
        <v>126.1</v>
      </c>
    </row>
    <row r="42" spans="1:9" ht="48" customHeight="1">
      <c r="A42" s="124" t="s">
        <v>85</v>
      </c>
      <c r="B42" s="91" t="s">
        <v>117</v>
      </c>
      <c r="C42" s="91" t="s">
        <v>101</v>
      </c>
      <c r="D42" s="91">
        <v>10</v>
      </c>
      <c r="E42" s="91" t="s">
        <v>319</v>
      </c>
      <c r="F42" s="92">
        <v>240</v>
      </c>
      <c r="G42" s="93">
        <v>36.4</v>
      </c>
      <c r="H42" s="93">
        <v>27.3</v>
      </c>
      <c r="I42" s="93">
        <v>126.1</v>
      </c>
    </row>
    <row r="43" spans="1:9" ht="35.4" customHeight="1">
      <c r="A43" s="124" t="s">
        <v>89</v>
      </c>
      <c r="B43" s="91" t="s">
        <v>117</v>
      </c>
      <c r="C43" s="91" t="s">
        <v>101</v>
      </c>
      <c r="D43" s="91">
        <v>14</v>
      </c>
      <c r="E43" s="125"/>
      <c r="F43" s="91"/>
      <c r="G43" s="93">
        <f t="shared" ref="G43:I45" si="4">G44</f>
        <v>3</v>
      </c>
      <c r="H43" s="93">
        <f t="shared" si="4"/>
        <v>2</v>
      </c>
      <c r="I43" s="93">
        <f t="shared" si="4"/>
        <v>2</v>
      </c>
    </row>
    <row r="44" spans="1:9" ht="67.95" customHeight="1">
      <c r="A44" s="124" t="s">
        <v>200</v>
      </c>
      <c r="B44" s="91" t="s">
        <v>117</v>
      </c>
      <c r="C44" s="91" t="s">
        <v>101</v>
      </c>
      <c r="D44" s="91">
        <v>14</v>
      </c>
      <c r="E44" s="91">
        <v>3100000000</v>
      </c>
      <c r="F44" s="91"/>
      <c r="G44" s="93">
        <f t="shared" si="4"/>
        <v>3</v>
      </c>
      <c r="H44" s="93">
        <f t="shared" si="4"/>
        <v>2</v>
      </c>
      <c r="I44" s="93">
        <f t="shared" si="4"/>
        <v>2</v>
      </c>
    </row>
    <row r="45" spans="1:9" ht="28.2" customHeight="1">
      <c r="A45" s="124" t="s">
        <v>314</v>
      </c>
      <c r="B45" s="91" t="s">
        <v>117</v>
      </c>
      <c r="C45" s="91" t="s">
        <v>101</v>
      </c>
      <c r="D45" s="91">
        <v>14</v>
      </c>
      <c r="E45" s="91" t="s">
        <v>318</v>
      </c>
      <c r="F45" s="91"/>
      <c r="G45" s="93">
        <f t="shared" si="4"/>
        <v>3</v>
      </c>
      <c r="H45" s="93">
        <f t="shared" si="4"/>
        <v>2</v>
      </c>
      <c r="I45" s="93">
        <f t="shared" si="4"/>
        <v>2</v>
      </c>
    </row>
    <row r="46" spans="1:9" ht="81.599999999999994" customHeight="1">
      <c r="A46" s="124" t="s">
        <v>317</v>
      </c>
      <c r="B46" s="91" t="s">
        <v>117</v>
      </c>
      <c r="C46" s="91" t="s">
        <v>101</v>
      </c>
      <c r="D46" s="91">
        <v>14</v>
      </c>
      <c r="E46" s="91" t="s">
        <v>311</v>
      </c>
      <c r="F46" s="91"/>
      <c r="G46" s="93">
        <f t="shared" ref="G46:I47" si="5">G47</f>
        <v>3</v>
      </c>
      <c r="H46" s="93">
        <f t="shared" si="5"/>
        <v>2</v>
      </c>
      <c r="I46" s="93">
        <f t="shared" si="5"/>
        <v>2</v>
      </c>
    </row>
    <row r="47" spans="1:9" ht="40.200000000000003" customHeight="1">
      <c r="A47" s="124" t="s">
        <v>90</v>
      </c>
      <c r="B47" s="91" t="s">
        <v>117</v>
      </c>
      <c r="C47" s="91" t="s">
        <v>101</v>
      </c>
      <c r="D47" s="91">
        <v>14</v>
      </c>
      <c r="E47" s="91" t="s">
        <v>320</v>
      </c>
      <c r="F47" s="91"/>
      <c r="G47" s="93">
        <f t="shared" si="5"/>
        <v>3</v>
      </c>
      <c r="H47" s="93">
        <f t="shared" si="5"/>
        <v>2</v>
      </c>
      <c r="I47" s="93">
        <f t="shared" si="5"/>
        <v>2</v>
      </c>
    </row>
    <row r="48" spans="1:9" ht="48.6" customHeight="1">
      <c r="A48" s="124" t="s">
        <v>85</v>
      </c>
      <c r="B48" s="91" t="s">
        <v>117</v>
      </c>
      <c r="C48" s="91" t="s">
        <v>101</v>
      </c>
      <c r="D48" s="91">
        <v>14</v>
      </c>
      <c r="E48" s="91" t="s">
        <v>320</v>
      </c>
      <c r="F48" s="92">
        <v>240</v>
      </c>
      <c r="G48" s="93">
        <v>3</v>
      </c>
      <c r="H48" s="93">
        <v>2</v>
      </c>
      <c r="I48" s="93">
        <v>2</v>
      </c>
    </row>
    <row r="49" spans="1:9" ht="16.2" customHeight="1">
      <c r="A49" s="121" t="s">
        <v>61</v>
      </c>
      <c r="B49" s="122" t="s">
        <v>117</v>
      </c>
      <c r="C49" s="122" t="s">
        <v>100</v>
      </c>
      <c r="D49" s="122" t="s">
        <v>225</v>
      </c>
      <c r="E49" s="123"/>
      <c r="F49" s="122"/>
      <c r="G49" s="90">
        <f>G50+G56</f>
        <v>876.5</v>
      </c>
      <c r="H49" s="90">
        <f>H50+H56</f>
        <v>1155.3000000000002</v>
      </c>
      <c r="I49" s="90">
        <f>I50+I56</f>
        <v>1198.2</v>
      </c>
    </row>
    <row r="50" spans="1:9" ht="19.2" customHeight="1">
      <c r="A50" s="124" t="s">
        <v>62</v>
      </c>
      <c r="B50" s="91" t="s">
        <v>117</v>
      </c>
      <c r="C50" s="91" t="s">
        <v>100</v>
      </c>
      <c r="D50" s="91" t="s">
        <v>102</v>
      </c>
      <c r="E50" s="125"/>
      <c r="F50" s="91"/>
      <c r="G50" s="93">
        <f>G51</f>
        <v>847.1</v>
      </c>
      <c r="H50" s="93">
        <f t="shared" ref="H50:I51" si="6">H51</f>
        <v>1125.9000000000001</v>
      </c>
      <c r="I50" s="93">
        <f t="shared" si="6"/>
        <v>1168.8</v>
      </c>
    </row>
    <row r="51" spans="1:9" ht="79.2" customHeight="1">
      <c r="A51" s="124" t="s">
        <v>201</v>
      </c>
      <c r="B51" s="91" t="s">
        <v>117</v>
      </c>
      <c r="C51" s="91" t="s">
        <v>100</v>
      </c>
      <c r="D51" s="91" t="s">
        <v>102</v>
      </c>
      <c r="E51" s="91">
        <v>3200000000</v>
      </c>
      <c r="F51" s="91"/>
      <c r="G51" s="93">
        <f>G52</f>
        <v>847.1</v>
      </c>
      <c r="H51" s="93">
        <f t="shared" si="6"/>
        <v>1125.9000000000001</v>
      </c>
      <c r="I51" s="93">
        <f t="shared" si="6"/>
        <v>1168.8</v>
      </c>
    </row>
    <row r="52" spans="1:9" ht="21" customHeight="1">
      <c r="A52" s="124" t="s">
        <v>314</v>
      </c>
      <c r="B52" s="91" t="s">
        <v>117</v>
      </c>
      <c r="C52" s="91" t="s">
        <v>100</v>
      </c>
      <c r="D52" s="91" t="s">
        <v>102</v>
      </c>
      <c r="E52" s="91" t="s">
        <v>321</v>
      </c>
      <c r="F52" s="91"/>
      <c r="G52" s="93">
        <f>G53</f>
        <v>847.1</v>
      </c>
      <c r="H52" s="93">
        <f>H54</f>
        <v>1125.9000000000001</v>
      </c>
      <c r="I52" s="93">
        <f>I54</f>
        <v>1168.8</v>
      </c>
    </row>
    <row r="53" spans="1:9" ht="96.6" customHeight="1">
      <c r="A53" s="124" t="s">
        <v>323</v>
      </c>
      <c r="B53" s="91" t="s">
        <v>117</v>
      </c>
      <c r="C53" s="91" t="s">
        <v>100</v>
      </c>
      <c r="D53" s="91" t="s">
        <v>102</v>
      </c>
      <c r="E53" s="91" t="s">
        <v>322</v>
      </c>
      <c r="F53" s="91"/>
      <c r="G53" s="93">
        <f>G55</f>
        <v>847.1</v>
      </c>
      <c r="H53" s="93">
        <f>H54</f>
        <v>1125.9000000000001</v>
      </c>
      <c r="I53" s="93">
        <f>I54</f>
        <v>1168.8</v>
      </c>
    </row>
    <row r="54" spans="1:9" ht="34.200000000000003" customHeight="1">
      <c r="A54" s="124" t="s">
        <v>91</v>
      </c>
      <c r="B54" s="91" t="s">
        <v>117</v>
      </c>
      <c r="C54" s="91" t="s">
        <v>100</v>
      </c>
      <c r="D54" s="91" t="s">
        <v>102</v>
      </c>
      <c r="E54" s="91" t="s">
        <v>365</v>
      </c>
      <c r="F54" s="91"/>
      <c r="G54" s="93">
        <f>G55</f>
        <v>847.1</v>
      </c>
      <c r="H54" s="93">
        <f>H55</f>
        <v>1125.9000000000001</v>
      </c>
      <c r="I54" s="93">
        <f>I55</f>
        <v>1168.8</v>
      </c>
    </row>
    <row r="55" spans="1:9" ht="49.8" customHeight="1">
      <c r="A55" s="124" t="s">
        <v>85</v>
      </c>
      <c r="B55" s="91" t="s">
        <v>117</v>
      </c>
      <c r="C55" s="91" t="s">
        <v>100</v>
      </c>
      <c r="D55" s="91" t="s">
        <v>102</v>
      </c>
      <c r="E55" s="91" t="s">
        <v>365</v>
      </c>
      <c r="F55" s="92">
        <v>240</v>
      </c>
      <c r="G55" s="93">
        <v>847.1</v>
      </c>
      <c r="H55" s="93">
        <v>1125.9000000000001</v>
      </c>
      <c r="I55" s="93">
        <v>1168.8</v>
      </c>
    </row>
    <row r="56" spans="1:9" ht="30" customHeight="1">
      <c r="A56" s="124" t="s">
        <v>63</v>
      </c>
      <c r="B56" s="91" t="s">
        <v>117</v>
      </c>
      <c r="C56" s="91" t="s">
        <v>100</v>
      </c>
      <c r="D56" s="91">
        <v>12</v>
      </c>
      <c r="E56" s="125"/>
      <c r="F56" s="91"/>
      <c r="G56" s="93">
        <f>G57</f>
        <v>29.4</v>
      </c>
      <c r="H56" s="93">
        <f>H57</f>
        <v>29.4</v>
      </c>
      <c r="I56" s="93">
        <f t="shared" ref="G56:I57" si="7">I57</f>
        <v>29.4</v>
      </c>
    </row>
    <row r="57" spans="1:9" ht="49.2" customHeight="1">
      <c r="A57" s="124" t="s">
        <v>200</v>
      </c>
      <c r="B57" s="91" t="s">
        <v>117</v>
      </c>
      <c r="C57" s="91" t="s">
        <v>100</v>
      </c>
      <c r="D57" s="91">
        <v>12</v>
      </c>
      <c r="E57" s="91">
        <v>3100000000</v>
      </c>
      <c r="F57" s="91"/>
      <c r="G57" s="93">
        <f t="shared" si="7"/>
        <v>29.4</v>
      </c>
      <c r="H57" s="93">
        <f t="shared" si="7"/>
        <v>29.4</v>
      </c>
      <c r="I57" s="93">
        <f t="shared" si="7"/>
        <v>29.4</v>
      </c>
    </row>
    <row r="58" spans="1:9" ht="17.399999999999999" customHeight="1">
      <c r="A58" s="124" t="s">
        <v>314</v>
      </c>
      <c r="B58" s="91" t="s">
        <v>117</v>
      </c>
      <c r="C58" s="91" t="s">
        <v>100</v>
      </c>
      <c r="D58" s="91">
        <v>12</v>
      </c>
      <c r="E58" s="91">
        <v>3140000000</v>
      </c>
      <c r="F58" s="91"/>
      <c r="G58" s="93">
        <f>G59</f>
        <v>29.4</v>
      </c>
      <c r="H58" s="93">
        <f>H59</f>
        <v>29.4</v>
      </c>
      <c r="I58" s="93">
        <f>I59</f>
        <v>29.4</v>
      </c>
    </row>
    <row r="59" spans="1:9" ht="57" customHeight="1">
      <c r="A59" s="126" t="s">
        <v>328</v>
      </c>
      <c r="B59" s="91" t="s">
        <v>117</v>
      </c>
      <c r="C59" s="91" t="s">
        <v>100</v>
      </c>
      <c r="D59" s="91">
        <v>12</v>
      </c>
      <c r="E59" s="91" t="s">
        <v>327</v>
      </c>
      <c r="F59" s="91"/>
      <c r="G59" s="93">
        <f>G60+G62+G64</f>
        <v>29.4</v>
      </c>
      <c r="H59" s="93">
        <f>H60+H62+H64</f>
        <v>29.4</v>
      </c>
      <c r="I59" s="93">
        <f>I60+I62+I64</f>
        <v>29.4</v>
      </c>
    </row>
    <row r="60" spans="1:9" ht="57" customHeight="1">
      <c r="A60" s="126" t="s">
        <v>326</v>
      </c>
      <c r="B60" s="91" t="s">
        <v>117</v>
      </c>
      <c r="C60" s="91" t="s">
        <v>100</v>
      </c>
      <c r="D60" s="91">
        <v>12</v>
      </c>
      <c r="E60" s="91" t="s">
        <v>325</v>
      </c>
      <c r="F60" s="91"/>
      <c r="G60" s="93">
        <f>G61</f>
        <v>1</v>
      </c>
      <c r="H60" s="93">
        <f>+H61</f>
        <v>1</v>
      </c>
      <c r="I60" s="93">
        <f>+I61</f>
        <v>1</v>
      </c>
    </row>
    <row r="61" spans="1:9" ht="31.8" customHeight="1">
      <c r="A61" s="126" t="s">
        <v>85</v>
      </c>
      <c r="B61" s="91" t="s">
        <v>117</v>
      </c>
      <c r="C61" s="91" t="s">
        <v>100</v>
      </c>
      <c r="D61" s="91" t="s">
        <v>228</v>
      </c>
      <c r="E61" s="91" t="s">
        <v>325</v>
      </c>
      <c r="F61" s="92">
        <v>240</v>
      </c>
      <c r="G61" s="93">
        <v>1</v>
      </c>
      <c r="H61" s="93">
        <v>1</v>
      </c>
      <c r="I61" s="93">
        <v>1</v>
      </c>
    </row>
    <row r="62" spans="1:9" ht="94.2" customHeight="1">
      <c r="A62" s="127" t="s">
        <v>284</v>
      </c>
      <c r="B62" s="91" t="s">
        <v>117</v>
      </c>
      <c r="C62" s="91" t="s">
        <v>100</v>
      </c>
      <c r="D62" s="91">
        <v>12</v>
      </c>
      <c r="E62" s="91" t="s">
        <v>329</v>
      </c>
      <c r="F62" s="91"/>
      <c r="G62" s="93">
        <f>G63</f>
        <v>27.9</v>
      </c>
      <c r="H62" s="93">
        <f>H63</f>
        <v>27.9</v>
      </c>
      <c r="I62" s="93">
        <f>I63</f>
        <v>27.9</v>
      </c>
    </row>
    <row r="63" spans="1:9" ht="18.600000000000001" customHeight="1">
      <c r="A63" s="127" t="s">
        <v>50</v>
      </c>
      <c r="B63" s="91" t="s">
        <v>117</v>
      </c>
      <c r="C63" s="91" t="s">
        <v>100</v>
      </c>
      <c r="D63" s="91">
        <v>12</v>
      </c>
      <c r="E63" s="91" t="s">
        <v>329</v>
      </c>
      <c r="F63" s="92">
        <v>540</v>
      </c>
      <c r="G63" s="93">
        <v>27.9</v>
      </c>
      <c r="H63" s="93">
        <v>27.9</v>
      </c>
      <c r="I63" s="93">
        <v>27.9</v>
      </c>
    </row>
    <row r="64" spans="1:9" ht="79.2" customHeight="1">
      <c r="A64" s="124" t="s">
        <v>292</v>
      </c>
      <c r="B64" s="91" t="s">
        <v>117</v>
      </c>
      <c r="C64" s="91" t="s">
        <v>100</v>
      </c>
      <c r="D64" s="91">
        <v>12</v>
      </c>
      <c r="E64" s="91" t="s">
        <v>324</v>
      </c>
      <c r="F64" s="91"/>
      <c r="G64" s="93">
        <f>G65</f>
        <v>0.5</v>
      </c>
      <c r="H64" s="93">
        <f>H65</f>
        <v>0.5</v>
      </c>
      <c r="I64" s="93">
        <f>I65</f>
        <v>0.5</v>
      </c>
    </row>
    <row r="65" spans="1:9" ht="24" customHeight="1">
      <c r="A65" s="124" t="s">
        <v>50</v>
      </c>
      <c r="B65" s="91" t="s">
        <v>117</v>
      </c>
      <c r="C65" s="91" t="s">
        <v>100</v>
      </c>
      <c r="D65" s="91">
        <v>12</v>
      </c>
      <c r="E65" s="91" t="s">
        <v>324</v>
      </c>
      <c r="F65" s="92">
        <v>540</v>
      </c>
      <c r="G65" s="93">
        <v>0.5</v>
      </c>
      <c r="H65" s="93">
        <v>0.5</v>
      </c>
      <c r="I65" s="93">
        <v>0.5</v>
      </c>
    </row>
    <row r="66" spans="1:9" ht="19.95" customHeight="1">
      <c r="A66" s="121" t="s">
        <v>64</v>
      </c>
      <c r="B66" s="122" t="s">
        <v>117</v>
      </c>
      <c r="C66" s="122" t="s">
        <v>103</v>
      </c>
      <c r="D66" s="122" t="s">
        <v>225</v>
      </c>
      <c r="E66" s="123"/>
      <c r="F66" s="122"/>
      <c r="G66" s="90">
        <f>G67+G75</f>
        <v>194.1</v>
      </c>
      <c r="H66" s="90">
        <f>H67+H75</f>
        <v>121.1</v>
      </c>
      <c r="I66" s="90">
        <f>I67+I75</f>
        <v>9.2999999999999989</v>
      </c>
    </row>
    <row r="67" spans="1:9" ht="16.95" customHeight="1">
      <c r="A67" s="128" t="s">
        <v>65</v>
      </c>
      <c r="B67" s="129" t="s">
        <v>117</v>
      </c>
      <c r="C67" s="129" t="s">
        <v>103</v>
      </c>
      <c r="D67" s="129" t="s">
        <v>99</v>
      </c>
      <c r="E67" s="125"/>
      <c r="F67" s="91"/>
      <c r="G67" s="116">
        <f>G68</f>
        <v>170</v>
      </c>
      <c r="H67" s="116">
        <f t="shared" ref="G67:I69" si="8">H68</f>
        <v>80.099999999999994</v>
      </c>
      <c r="I67" s="116">
        <f t="shared" si="8"/>
        <v>9.1</v>
      </c>
    </row>
    <row r="68" spans="1:9" ht="19.5" customHeight="1">
      <c r="A68" s="128" t="s">
        <v>336</v>
      </c>
      <c r="B68" s="129" t="s">
        <v>117</v>
      </c>
      <c r="C68" s="129" t="s">
        <v>103</v>
      </c>
      <c r="D68" s="129" t="s">
        <v>99</v>
      </c>
      <c r="E68" s="129">
        <v>3300000000</v>
      </c>
      <c r="F68" s="91"/>
      <c r="G68" s="116">
        <f t="shared" si="8"/>
        <v>170</v>
      </c>
      <c r="H68" s="116">
        <f t="shared" si="8"/>
        <v>80.099999999999994</v>
      </c>
      <c r="I68" s="116">
        <f t="shared" si="8"/>
        <v>9.1</v>
      </c>
    </row>
    <row r="69" spans="1:9" ht="21" customHeight="1">
      <c r="A69" s="124" t="s">
        <v>314</v>
      </c>
      <c r="B69" s="129" t="s">
        <v>117</v>
      </c>
      <c r="C69" s="129" t="s">
        <v>103</v>
      </c>
      <c r="D69" s="129" t="s">
        <v>99</v>
      </c>
      <c r="E69" s="129" t="s">
        <v>334</v>
      </c>
      <c r="F69" s="91"/>
      <c r="G69" s="116">
        <f>G70</f>
        <v>170</v>
      </c>
      <c r="H69" s="116">
        <f t="shared" si="8"/>
        <v>80.099999999999994</v>
      </c>
      <c r="I69" s="116">
        <f t="shared" si="8"/>
        <v>9.1</v>
      </c>
    </row>
    <row r="70" spans="1:9" ht="79.2" customHeight="1">
      <c r="A70" s="128" t="s">
        <v>335</v>
      </c>
      <c r="B70" s="129" t="s">
        <v>117</v>
      </c>
      <c r="C70" s="129" t="s">
        <v>103</v>
      </c>
      <c r="D70" s="129" t="s">
        <v>99</v>
      </c>
      <c r="E70" s="129" t="s">
        <v>333</v>
      </c>
      <c r="F70" s="91"/>
      <c r="G70" s="116">
        <f>G74+G72</f>
        <v>170</v>
      </c>
      <c r="H70" s="116">
        <f>+H73+H72</f>
        <v>80.099999999999994</v>
      </c>
      <c r="I70" s="116">
        <f>I74+I72</f>
        <v>9.1</v>
      </c>
    </row>
    <row r="71" spans="1:9" ht="30.6" customHeight="1">
      <c r="A71" s="124" t="s">
        <v>312</v>
      </c>
      <c r="B71" s="91" t="s">
        <v>117</v>
      </c>
      <c r="C71" s="130" t="s">
        <v>103</v>
      </c>
      <c r="D71" s="130" t="s">
        <v>99</v>
      </c>
      <c r="E71" s="129" t="s">
        <v>332</v>
      </c>
      <c r="F71" s="91"/>
      <c r="G71" s="116">
        <f>G72</f>
        <v>40</v>
      </c>
      <c r="H71" s="116">
        <f>H72</f>
        <v>27.6</v>
      </c>
      <c r="I71" s="116">
        <f>I72</f>
        <v>0</v>
      </c>
    </row>
    <row r="72" spans="1:9" ht="49.95" customHeight="1">
      <c r="A72" s="124" t="s">
        <v>85</v>
      </c>
      <c r="B72" s="129" t="s">
        <v>117</v>
      </c>
      <c r="C72" s="129" t="s">
        <v>103</v>
      </c>
      <c r="D72" s="129" t="s">
        <v>99</v>
      </c>
      <c r="E72" s="129" t="s">
        <v>332</v>
      </c>
      <c r="F72" s="131">
        <v>240</v>
      </c>
      <c r="G72" s="116">
        <v>40</v>
      </c>
      <c r="H72" s="116">
        <v>27.6</v>
      </c>
      <c r="I72" s="116">
        <v>0</v>
      </c>
    </row>
    <row r="73" spans="1:9" ht="19.2" customHeight="1">
      <c r="A73" s="128" t="s">
        <v>92</v>
      </c>
      <c r="B73" s="129" t="s">
        <v>117</v>
      </c>
      <c r="C73" s="129" t="s">
        <v>103</v>
      </c>
      <c r="D73" s="129" t="s">
        <v>99</v>
      </c>
      <c r="E73" s="129" t="s">
        <v>331</v>
      </c>
      <c r="F73" s="91"/>
      <c r="G73" s="116">
        <f>G74</f>
        <v>130</v>
      </c>
      <c r="H73" s="116">
        <f>H74</f>
        <v>52.5</v>
      </c>
      <c r="I73" s="116">
        <f>I74</f>
        <v>9.1</v>
      </c>
    </row>
    <row r="74" spans="1:9" ht="48" customHeight="1">
      <c r="A74" s="128" t="s">
        <v>85</v>
      </c>
      <c r="B74" s="129" t="s">
        <v>117</v>
      </c>
      <c r="C74" s="129" t="s">
        <v>103</v>
      </c>
      <c r="D74" s="129" t="s">
        <v>99</v>
      </c>
      <c r="E74" s="129" t="s">
        <v>331</v>
      </c>
      <c r="F74" s="131">
        <v>240</v>
      </c>
      <c r="G74" s="116">
        <v>130</v>
      </c>
      <c r="H74" s="116">
        <v>52.5</v>
      </c>
      <c r="I74" s="116">
        <v>9.1</v>
      </c>
    </row>
    <row r="75" spans="1:9" ht="14.4" customHeight="1">
      <c r="A75" s="132" t="s">
        <v>282</v>
      </c>
      <c r="B75" s="91" t="s">
        <v>117</v>
      </c>
      <c r="C75" s="91" t="s">
        <v>103</v>
      </c>
      <c r="D75" s="91" t="s">
        <v>101</v>
      </c>
      <c r="E75" s="125"/>
      <c r="F75" s="91"/>
      <c r="G75" s="93">
        <f>G76</f>
        <v>24.1</v>
      </c>
      <c r="H75" s="93">
        <f>H76</f>
        <v>41</v>
      </c>
      <c r="I75" s="93">
        <f>I76</f>
        <v>0.2</v>
      </c>
    </row>
    <row r="76" spans="1:9" ht="80.400000000000006" customHeight="1">
      <c r="A76" s="128" t="s">
        <v>336</v>
      </c>
      <c r="B76" s="91" t="s">
        <v>117</v>
      </c>
      <c r="C76" s="91" t="s">
        <v>103</v>
      </c>
      <c r="D76" s="91" t="s">
        <v>101</v>
      </c>
      <c r="E76" s="91">
        <v>3300000000</v>
      </c>
      <c r="F76" s="91"/>
      <c r="G76" s="93">
        <f>G77</f>
        <v>24.1</v>
      </c>
      <c r="H76" s="93">
        <f t="shared" ref="H76:I76" si="9">H77</f>
        <v>41</v>
      </c>
      <c r="I76" s="93">
        <f t="shared" si="9"/>
        <v>0.2</v>
      </c>
    </row>
    <row r="77" spans="1:9" ht="21" customHeight="1">
      <c r="A77" s="124" t="s">
        <v>314</v>
      </c>
      <c r="B77" s="91" t="s">
        <v>117</v>
      </c>
      <c r="C77" s="91" t="s">
        <v>103</v>
      </c>
      <c r="D77" s="91" t="s">
        <v>101</v>
      </c>
      <c r="E77" s="91" t="s">
        <v>334</v>
      </c>
      <c r="F77" s="91"/>
      <c r="G77" s="93">
        <f>G78</f>
        <v>24.1</v>
      </c>
      <c r="H77" s="93">
        <f t="shared" ref="H77:I77" si="10">H78</f>
        <v>41</v>
      </c>
      <c r="I77" s="93">
        <f t="shared" si="10"/>
        <v>0.2</v>
      </c>
    </row>
    <row r="78" spans="1:9" ht="83.4" customHeight="1">
      <c r="A78" s="128" t="s">
        <v>335</v>
      </c>
      <c r="B78" s="91" t="s">
        <v>117</v>
      </c>
      <c r="C78" s="91" t="s">
        <v>103</v>
      </c>
      <c r="D78" s="91" t="s">
        <v>101</v>
      </c>
      <c r="E78" s="91" t="s">
        <v>333</v>
      </c>
      <c r="F78" s="91"/>
      <c r="G78" s="93">
        <f>G80</f>
        <v>24.1</v>
      </c>
      <c r="H78" s="93">
        <f>H79</f>
        <v>41</v>
      </c>
      <c r="I78" s="93">
        <f>I79</f>
        <v>0.2</v>
      </c>
    </row>
    <row r="79" spans="1:9" ht="34.950000000000003" customHeight="1">
      <c r="A79" s="124" t="s">
        <v>287</v>
      </c>
      <c r="B79" s="91" t="s">
        <v>117</v>
      </c>
      <c r="C79" s="91" t="s">
        <v>103</v>
      </c>
      <c r="D79" s="91" t="s">
        <v>101</v>
      </c>
      <c r="E79" s="91" t="s">
        <v>337</v>
      </c>
      <c r="F79" s="91"/>
      <c r="G79" s="93">
        <f>G80</f>
        <v>24.1</v>
      </c>
      <c r="H79" s="93">
        <f>H80</f>
        <v>41</v>
      </c>
      <c r="I79" s="93">
        <f>I80</f>
        <v>0.2</v>
      </c>
    </row>
    <row r="80" spans="1:9" ht="34.950000000000003" customHeight="1">
      <c r="A80" s="128" t="s">
        <v>85</v>
      </c>
      <c r="B80" s="91" t="s">
        <v>117</v>
      </c>
      <c r="C80" s="91" t="s">
        <v>103</v>
      </c>
      <c r="D80" s="91" t="s">
        <v>101</v>
      </c>
      <c r="E80" s="91" t="s">
        <v>337</v>
      </c>
      <c r="F80" s="92">
        <v>240</v>
      </c>
      <c r="G80" s="93">
        <v>24.1</v>
      </c>
      <c r="H80" s="93">
        <v>41</v>
      </c>
      <c r="I80" s="93">
        <v>0.2</v>
      </c>
    </row>
    <row r="81" spans="1:9" ht="23.4" customHeight="1">
      <c r="A81" s="121" t="s">
        <v>66</v>
      </c>
      <c r="B81" s="122" t="s">
        <v>117</v>
      </c>
      <c r="C81" s="122" t="s">
        <v>104</v>
      </c>
      <c r="D81" s="122" t="s">
        <v>225</v>
      </c>
      <c r="E81" s="123"/>
      <c r="F81" s="122"/>
      <c r="G81" s="90">
        <f t="shared" ref="G81:I84" si="11">G82</f>
        <v>1025.0999999999999</v>
      </c>
      <c r="H81" s="90">
        <f t="shared" si="11"/>
        <v>819.2</v>
      </c>
      <c r="I81" s="90">
        <f t="shared" si="11"/>
        <v>737</v>
      </c>
    </row>
    <row r="82" spans="1:9" ht="24" customHeight="1">
      <c r="A82" s="124" t="s">
        <v>67</v>
      </c>
      <c r="B82" s="91" t="s">
        <v>117</v>
      </c>
      <c r="C82" s="91" t="s">
        <v>104</v>
      </c>
      <c r="D82" s="91" t="s">
        <v>98</v>
      </c>
      <c r="E82" s="125"/>
      <c r="F82" s="91"/>
      <c r="G82" s="93">
        <f t="shared" si="11"/>
        <v>1025.0999999999999</v>
      </c>
      <c r="H82" s="93">
        <f t="shared" si="11"/>
        <v>819.2</v>
      </c>
      <c r="I82" s="93">
        <f t="shared" si="11"/>
        <v>737</v>
      </c>
    </row>
    <row r="83" spans="1:9" ht="77.25" customHeight="1">
      <c r="A83" s="124" t="s">
        <v>200</v>
      </c>
      <c r="B83" s="91" t="s">
        <v>117</v>
      </c>
      <c r="C83" s="91" t="s">
        <v>104</v>
      </c>
      <c r="D83" s="91" t="s">
        <v>98</v>
      </c>
      <c r="E83" s="91" t="s">
        <v>356</v>
      </c>
      <c r="F83" s="91"/>
      <c r="G83" s="93">
        <f>G84</f>
        <v>1025.0999999999999</v>
      </c>
      <c r="H83" s="93">
        <f>H84</f>
        <v>819.2</v>
      </c>
      <c r="I83" s="93">
        <f>I84</f>
        <v>737</v>
      </c>
    </row>
    <row r="84" spans="1:9" ht="24.75" customHeight="1">
      <c r="A84" s="124" t="s">
        <v>314</v>
      </c>
      <c r="B84" s="91" t="s">
        <v>117</v>
      </c>
      <c r="C84" s="91" t="s">
        <v>104</v>
      </c>
      <c r="D84" s="91" t="s">
        <v>98</v>
      </c>
      <c r="E84" s="91" t="s">
        <v>318</v>
      </c>
      <c r="F84" s="91"/>
      <c r="G84" s="93">
        <f t="shared" si="11"/>
        <v>1025.0999999999999</v>
      </c>
      <c r="H84" s="93">
        <f t="shared" si="11"/>
        <v>819.2</v>
      </c>
      <c r="I84" s="93">
        <f t="shared" si="11"/>
        <v>737</v>
      </c>
    </row>
    <row r="85" spans="1:9" ht="78" customHeight="1">
      <c r="A85" s="124" t="s">
        <v>339</v>
      </c>
      <c r="B85" s="91" t="s">
        <v>117</v>
      </c>
      <c r="C85" s="91" t="s">
        <v>104</v>
      </c>
      <c r="D85" s="91" t="s">
        <v>98</v>
      </c>
      <c r="E85" s="91" t="s">
        <v>310</v>
      </c>
      <c r="F85" s="91"/>
      <c r="G85" s="93">
        <f>G87+G89+G91</f>
        <v>1025.0999999999999</v>
      </c>
      <c r="H85" s="93">
        <f>H89+H87+H91</f>
        <v>819.2</v>
      </c>
      <c r="I85" s="93">
        <f>I89+I91</f>
        <v>737</v>
      </c>
    </row>
    <row r="86" spans="1:9" ht="39" customHeight="1">
      <c r="A86" s="124" t="s">
        <v>349</v>
      </c>
      <c r="B86" s="91" t="s">
        <v>117</v>
      </c>
      <c r="C86" s="91" t="s">
        <v>104</v>
      </c>
      <c r="D86" s="91" t="s">
        <v>98</v>
      </c>
      <c r="E86" s="91" t="s">
        <v>348</v>
      </c>
      <c r="F86" s="91"/>
      <c r="G86" s="93">
        <f>G87</f>
        <v>4</v>
      </c>
      <c r="H86" s="93">
        <f>H87</f>
        <v>0</v>
      </c>
      <c r="I86" s="93">
        <f>I87</f>
        <v>0</v>
      </c>
    </row>
    <row r="87" spans="1:9" ht="52.2" customHeight="1">
      <c r="A87" s="124" t="s">
        <v>85</v>
      </c>
      <c r="B87" s="91" t="s">
        <v>117</v>
      </c>
      <c r="C87" s="91" t="s">
        <v>104</v>
      </c>
      <c r="D87" s="91" t="s">
        <v>98</v>
      </c>
      <c r="E87" s="91" t="s">
        <v>348</v>
      </c>
      <c r="F87" s="92">
        <v>240</v>
      </c>
      <c r="G87" s="93">
        <v>4</v>
      </c>
      <c r="H87" s="93">
        <v>0</v>
      </c>
      <c r="I87" s="93">
        <v>0</v>
      </c>
    </row>
    <row r="88" spans="1:9" ht="62.4" customHeight="1">
      <c r="A88" s="124" t="s">
        <v>93</v>
      </c>
      <c r="B88" s="91" t="s">
        <v>117</v>
      </c>
      <c r="C88" s="91" t="s">
        <v>104</v>
      </c>
      <c r="D88" s="91" t="s">
        <v>98</v>
      </c>
      <c r="E88" s="91" t="s">
        <v>338</v>
      </c>
      <c r="F88" s="91"/>
      <c r="G88" s="93">
        <f>G89</f>
        <v>595.6</v>
      </c>
      <c r="H88" s="93">
        <f>H89</f>
        <v>393.7</v>
      </c>
      <c r="I88" s="93">
        <f>I89</f>
        <v>311.5</v>
      </c>
    </row>
    <row r="89" spans="1:9" ht="47.25" customHeight="1">
      <c r="A89" s="124" t="s">
        <v>85</v>
      </c>
      <c r="B89" s="91" t="s">
        <v>117</v>
      </c>
      <c r="C89" s="91" t="s">
        <v>104</v>
      </c>
      <c r="D89" s="91" t="s">
        <v>98</v>
      </c>
      <c r="E89" s="91" t="s">
        <v>338</v>
      </c>
      <c r="F89" s="92">
        <v>240</v>
      </c>
      <c r="G89" s="93">
        <v>595.6</v>
      </c>
      <c r="H89" s="93">
        <v>393.7</v>
      </c>
      <c r="I89" s="93">
        <v>311.5</v>
      </c>
    </row>
    <row r="90" spans="1:9" ht="96" customHeight="1">
      <c r="A90" s="124" t="s">
        <v>94</v>
      </c>
      <c r="B90" s="91" t="s">
        <v>117</v>
      </c>
      <c r="C90" s="91" t="s">
        <v>104</v>
      </c>
      <c r="D90" s="91" t="s">
        <v>98</v>
      </c>
      <c r="E90" s="91" t="s">
        <v>340</v>
      </c>
      <c r="F90" s="91"/>
      <c r="G90" s="93">
        <f>G91</f>
        <v>425.5</v>
      </c>
      <c r="H90" s="93">
        <f>H91</f>
        <v>425.5</v>
      </c>
      <c r="I90" s="93">
        <f>I91</f>
        <v>425.5</v>
      </c>
    </row>
    <row r="91" spans="1:9" ht="25.2" customHeight="1">
      <c r="A91" s="124" t="s">
        <v>50</v>
      </c>
      <c r="B91" s="91" t="s">
        <v>117</v>
      </c>
      <c r="C91" s="91" t="s">
        <v>104</v>
      </c>
      <c r="D91" s="91" t="s">
        <v>98</v>
      </c>
      <c r="E91" s="91" t="s">
        <v>340</v>
      </c>
      <c r="F91" s="92">
        <v>540</v>
      </c>
      <c r="G91" s="93">
        <v>425.5</v>
      </c>
      <c r="H91" s="93">
        <v>425.5</v>
      </c>
      <c r="I91" s="93">
        <v>425.5</v>
      </c>
    </row>
    <row r="92" spans="1:9" ht="32.4" customHeight="1">
      <c r="A92" s="133" t="s">
        <v>68</v>
      </c>
      <c r="B92" s="122" t="s">
        <v>117</v>
      </c>
      <c r="C92" s="87">
        <v>14</v>
      </c>
      <c r="D92" s="122" t="s">
        <v>225</v>
      </c>
      <c r="E92" s="123"/>
      <c r="F92" s="122"/>
      <c r="G92" s="95">
        <f t="shared" ref="G92:I95" si="12">G93</f>
        <v>555.5</v>
      </c>
      <c r="H92" s="95">
        <f t="shared" si="12"/>
        <v>555.5</v>
      </c>
      <c r="I92" s="95">
        <f t="shared" si="12"/>
        <v>555.5</v>
      </c>
    </row>
    <row r="93" spans="1:9" ht="34.200000000000003" customHeight="1">
      <c r="A93" s="124" t="s">
        <v>69</v>
      </c>
      <c r="B93" s="91" t="s">
        <v>117</v>
      </c>
      <c r="C93" s="91">
        <v>14</v>
      </c>
      <c r="D93" s="91" t="s">
        <v>101</v>
      </c>
      <c r="E93" s="125"/>
      <c r="F93" s="91"/>
      <c r="G93" s="93">
        <f t="shared" si="12"/>
        <v>555.5</v>
      </c>
      <c r="H93" s="93">
        <f t="shared" si="12"/>
        <v>555.5</v>
      </c>
      <c r="I93" s="93">
        <f t="shared" si="12"/>
        <v>555.5</v>
      </c>
    </row>
    <row r="94" spans="1:9" ht="52.5" customHeight="1">
      <c r="A94" s="124" t="s">
        <v>197</v>
      </c>
      <c r="B94" s="91" t="s">
        <v>117</v>
      </c>
      <c r="C94" s="91">
        <v>14</v>
      </c>
      <c r="D94" s="91" t="s">
        <v>101</v>
      </c>
      <c r="E94" s="91">
        <v>3100000000</v>
      </c>
      <c r="F94" s="91"/>
      <c r="G94" s="93">
        <f t="shared" si="12"/>
        <v>555.5</v>
      </c>
      <c r="H94" s="93">
        <f t="shared" si="12"/>
        <v>555.5</v>
      </c>
      <c r="I94" s="93">
        <f t="shared" si="12"/>
        <v>555.5</v>
      </c>
    </row>
    <row r="95" spans="1:9" ht="18.600000000000001" customHeight="1">
      <c r="A95" s="124" t="s">
        <v>314</v>
      </c>
      <c r="B95" s="91" t="s">
        <v>117</v>
      </c>
      <c r="C95" s="91">
        <v>14</v>
      </c>
      <c r="D95" s="91" t="s">
        <v>101</v>
      </c>
      <c r="E95" s="91" t="s">
        <v>318</v>
      </c>
      <c r="F95" s="91"/>
      <c r="G95" s="93">
        <f t="shared" si="12"/>
        <v>555.5</v>
      </c>
      <c r="H95" s="93">
        <f t="shared" si="12"/>
        <v>555.5</v>
      </c>
      <c r="I95" s="93">
        <f t="shared" si="12"/>
        <v>555.5</v>
      </c>
    </row>
    <row r="96" spans="1:9" ht="64.95" customHeight="1">
      <c r="A96" s="124" t="s">
        <v>313</v>
      </c>
      <c r="B96" s="91" t="s">
        <v>117</v>
      </c>
      <c r="C96" s="91">
        <v>14</v>
      </c>
      <c r="D96" s="91" t="s">
        <v>101</v>
      </c>
      <c r="E96" s="91" t="s">
        <v>341</v>
      </c>
      <c r="F96" s="91"/>
      <c r="G96" s="93">
        <f>G97+G99+G101</f>
        <v>555.5</v>
      </c>
      <c r="H96" s="93">
        <f>H97+H99+H101</f>
        <v>555.5</v>
      </c>
      <c r="I96" s="93">
        <f>I97+I99+I101</f>
        <v>555.5</v>
      </c>
    </row>
    <row r="97" spans="1:38" ht="96.6" customHeight="1">
      <c r="A97" s="124" t="s">
        <v>95</v>
      </c>
      <c r="B97" s="91" t="s">
        <v>117</v>
      </c>
      <c r="C97" s="91">
        <v>14</v>
      </c>
      <c r="D97" s="91" t="s">
        <v>101</v>
      </c>
      <c r="E97" s="91" t="s">
        <v>342</v>
      </c>
      <c r="F97" s="91"/>
      <c r="G97" s="93">
        <f>G98</f>
        <v>15.3</v>
      </c>
      <c r="H97" s="93">
        <f>H98</f>
        <v>15.3</v>
      </c>
      <c r="I97" s="93">
        <f>I98</f>
        <v>15.3</v>
      </c>
    </row>
    <row r="98" spans="1:38" ht="19.95" customHeight="1">
      <c r="A98" s="124" t="s">
        <v>50</v>
      </c>
      <c r="B98" s="91" t="s">
        <v>117</v>
      </c>
      <c r="C98" s="91">
        <v>14</v>
      </c>
      <c r="D98" s="91" t="s">
        <v>101</v>
      </c>
      <c r="E98" s="91" t="s">
        <v>342</v>
      </c>
      <c r="F98" s="92">
        <v>540</v>
      </c>
      <c r="G98" s="93">
        <v>15.3</v>
      </c>
      <c r="H98" s="93">
        <v>15.3</v>
      </c>
      <c r="I98" s="93">
        <v>15.3</v>
      </c>
    </row>
    <row r="99" spans="1:38" ht="99" customHeight="1">
      <c r="A99" s="124" t="s">
        <v>96</v>
      </c>
      <c r="B99" s="91" t="s">
        <v>117</v>
      </c>
      <c r="C99" s="91">
        <v>14</v>
      </c>
      <c r="D99" s="91" t="s">
        <v>101</v>
      </c>
      <c r="E99" s="91" t="s">
        <v>343</v>
      </c>
      <c r="F99" s="91"/>
      <c r="G99" s="93">
        <f>G100</f>
        <v>540</v>
      </c>
      <c r="H99" s="93">
        <f>H100</f>
        <v>540</v>
      </c>
      <c r="I99" s="93">
        <f>I100</f>
        <v>540</v>
      </c>
    </row>
    <row r="100" spans="1:38" ht="18.75" customHeight="1">
      <c r="A100" s="124" t="s">
        <v>50</v>
      </c>
      <c r="B100" s="91" t="s">
        <v>117</v>
      </c>
      <c r="C100" s="91">
        <v>14</v>
      </c>
      <c r="D100" s="91" t="s">
        <v>101</v>
      </c>
      <c r="E100" s="91" t="s">
        <v>343</v>
      </c>
      <c r="F100" s="92">
        <v>540</v>
      </c>
      <c r="G100" s="93">
        <v>540</v>
      </c>
      <c r="H100" s="93">
        <v>540</v>
      </c>
      <c r="I100" s="93">
        <v>540</v>
      </c>
    </row>
    <row r="101" spans="1:38" ht="146.25" customHeight="1">
      <c r="A101" s="124" t="s">
        <v>196</v>
      </c>
      <c r="B101" s="91" t="s">
        <v>117</v>
      </c>
      <c r="C101" s="130">
        <v>14</v>
      </c>
      <c r="D101" s="130" t="s">
        <v>101</v>
      </c>
      <c r="E101" s="130" t="s">
        <v>344</v>
      </c>
      <c r="F101" s="91"/>
      <c r="G101" s="93">
        <f>G102</f>
        <v>0.2</v>
      </c>
      <c r="H101" s="93">
        <f>H102</f>
        <v>0.2</v>
      </c>
      <c r="I101" s="93">
        <f>I102</f>
        <v>0.2</v>
      </c>
    </row>
    <row r="102" spans="1:38" ht="24.75" customHeight="1">
      <c r="A102" s="124" t="s">
        <v>50</v>
      </c>
      <c r="B102" s="91" t="s">
        <v>117</v>
      </c>
      <c r="C102" s="130">
        <v>14</v>
      </c>
      <c r="D102" s="130" t="s">
        <v>101</v>
      </c>
      <c r="E102" s="130">
        <v>3110161050</v>
      </c>
      <c r="F102" s="134">
        <v>540</v>
      </c>
      <c r="G102" s="93">
        <v>0.2</v>
      </c>
      <c r="H102" s="93">
        <v>0.2</v>
      </c>
      <c r="I102" s="93">
        <v>0.2</v>
      </c>
    </row>
    <row r="103" spans="1:38" ht="20.399999999999999" customHeight="1">
      <c r="A103" s="124" t="s">
        <v>70</v>
      </c>
      <c r="B103" s="91" t="s">
        <v>117</v>
      </c>
      <c r="C103" s="91"/>
      <c r="D103" s="130"/>
      <c r="E103" s="91"/>
      <c r="F103" s="91"/>
      <c r="G103" s="93"/>
      <c r="H103" s="93">
        <v>118.2</v>
      </c>
      <c r="I103" s="93">
        <v>239.9</v>
      </c>
    </row>
    <row r="104" spans="1:38" ht="21.75" customHeight="1">
      <c r="A104" s="133" t="s">
        <v>97</v>
      </c>
      <c r="B104" s="91"/>
      <c r="C104" s="91"/>
      <c r="D104" s="91"/>
      <c r="E104" s="91"/>
      <c r="F104" s="92"/>
      <c r="G104" s="95">
        <f>G13+G28+G49+G66+G81+G92+G36</f>
        <v>4872.8999999999996</v>
      </c>
      <c r="H104" s="95">
        <f>H13+H28+H49+H66+H81+H92+H36+H103</f>
        <v>5010.6000000000004</v>
      </c>
      <c r="I104" s="95">
        <f>I13+I28+I49+I66+I81+I92+I36+I103</f>
        <v>5158.4000000000005</v>
      </c>
    </row>
    <row r="105" spans="1:38" ht="16.2" customHeight="1">
      <c r="B105" s="58"/>
      <c r="C105" s="58"/>
      <c r="D105" s="58"/>
      <c r="E105" s="58"/>
    </row>
    <row r="106" spans="1:38" ht="37.5" customHeight="1">
      <c r="B106" s="58"/>
      <c r="C106" s="58"/>
      <c r="D106" s="58"/>
      <c r="E106" s="58"/>
      <c r="G106" s="59"/>
      <c r="H106" s="60"/>
      <c r="I106" s="59"/>
    </row>
    <row r="107" spans="1:38" s="70" customFormat="1" ht="15.75" customHeight="1">
      <c r="A107" s="57"/>
      <c r="B107" s="58"/>
      <c r="C107" s="58"/>
      <c r="D107" s="58"/>
      <c r="E107" s="58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</row>
    <row r="108" spans="1:38" ht="91.2" customHeight="1">
      <c r="B108" s="58"/>
      <c r="C108" s="58"/>
      <c r="D108" s="58"/>
      <c r="E108" s="58"/>
    </row>
    <row r="109" spans="1:38" s="70" customFormat="1" ht="15" customHeight="1">
      <c r="A109" s="57"/>
      <c r="B109" s="58"/>
      <c r="C109" s="58"/>
      <c r="D109" s="58"/>
      <c r="E109" s="58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</row>
    <row r="110" spans="1:38" ht="105.6" customHeight="1">
      <c r="B110" s="58"/>
      <c r="C110" s="58"/>
      <c r="D110" s="58"/>
      <c r="E110" s="58"/>
    </row>
    <row r="111" spans="1:38" s="70" customFormat="1" ht="15" customHeight="1">
      <c r="A111" s="57"/>
      <c r="B111" s="58"/>
      <c r="C111" s="58"/>
      <c r="D111" s="58"/>
      <c r="E111" s="58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</row>
    <row r="112" spans="1:38" ht="74.25" customHeight="1">
      <c r="B112" s="58"/>
      <c r="C112" s="58"/>
      <c r="D112" s="58"/>
      <c r="E112" s="58"/>
    </row>
    <row r="113" spans="1:38" s="70" customFormat="1" ht="15" customHeight="1">
      <c r="A113" s="57"/>
      <c r="B113" s="58"/>
      <c r="C113" s="58"/>
      <c r="D113" s="58"/>
      <c r="E113" s="58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</row>
    <row r="114" spans="1:38" ht="14.25" customHeight="1">
      <c r="B114" s="58"/>
      <c r="C114" s="58"/>
      <c r="D114" s="58"/>
      <c r="E114" s="58"/>
    </row>
  </sheetData>
  <mergeCells count="14">
    <mergeCell ref="A6:I7"/>
    <mergeCell ref="A8:I8"/>
    <mergeCell ref="A1:I1"/>
    <mergeCell ref="A2:I2"/>
    <mergeCell ref="A3:I3"/>
    <mergeCell ref="A4:I4"/>
    <mergeCell ref="A5:I5"/>
    <mergeCell ref="G9:I9"/>
    <mergeCell ref="A9:A10"/>
    <mergeCell ref="B9:B10"/>
    <mergeCell ref="C9:C10"/>
    <mergeCell ref="D9:D10"/>
    <mergeCell ref="E9:E10"/>
    <mergeCell ref="F9:F10"/>
  </mergeCells>
  <printOptions horizontalCentered="1"/>
  <pageMargins left="0.70866141732283472" right="0.19685039370078741" top="0.19685039370078741" bottom="0.19685039370078741" header="0.31496062992125984" footer="0.19685039370078741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4"/>
  <sheetViews>
    <sheetView topLeftCell="A99" zoomScale="106" zoomScaleNormal="106" workbookViewId="0">
      <selection sqref="A1:H104"/>
    </sheetView>
  </sheetViews>
  <sheetFormatPr defaultColWidth="9.109375" defaultRowHeight="14.4"/>
  <cols>
    <col min="1" max="1" width="50" style="57" customWidth="1"/>
    <col min="2" max="3" width="4.33203125" style="57" customWidth="1"/>
    <col min="4" max="4" width="11.6640625" style="57" customWidth="1"/>
    <col min="5" max="5" width="4.5546875" style="57" customWidth="1"/>
    <col min="6" max="6" width="8.109375" style="57" customWidth="1"/>
    <col min="7" max="7" width="7.33203125" style="57" customWidth="1"/>
    <col min="8" max="8" width="9.109375" style="57" customWidth="1"/>
    <col min="9" max="16384" width="9.109375" style="57"/>
  </cols>
  <sheetData>
    <row r="1" spans="1:8">
      <c r="A1" s="200" t="s">
        <v>295</v>
      </c>
      <c r="B1" s="200"/>
      <c r="C1" s="200"/>
      <c r="D1" s="200"/>
      <c r="E1" s="200"/>
      <c r="F1" s="200"/>
      <c r="G1" s="200"/>
      <c r="H1" s="200"/>
    </row>
    <row r="2" spans="1:8">
      <c r="A2" s="200" t="s">
        <v>73</v>
      </c>
      <c r="B2" s="200"/>
      <c r="C2" s="200"/>
      <c r="D2" s="200"/>
      <c r="E2" s="200"/>
      <c r="F2" s="200"/>
      <c r="G2" s="200"/>
      <c r="H2" s="200"/>
    </row>
    <row r="3" spans="1:8">
      <c r="A3" s="200" t="s">
        <v>394</v>
      </c>
      <c r="B3" s="200"/>
      <c r="C3" s="200"/>
      <c r="D3" s="200"/>
      <c r="E3" s="200"/>
      <c r="F3" s="200"/>
      <c r="G3" s="200"/>
      <c r="H3" s="200"/>
    </row>
    <row r="4" spans="1:8">
      <c r="A4" s="200" t="s">
        <v>395</v>
      </c>
      <c r="B4" s="200"/>
      <c r="C4" s="200"/>
      <c r="D4" s="200"/>
      <c r="E4" s="200"/>
      <c r="F4" s="200"/>
      <c r="G4" s="200"/>
      <c r="H4" s="200"/>
    </row>
    <row r="5" spans="1:8">
      <c r="A5" s="200" t="s">
        <v>390</v>
      </c>
      <c r="B5" s="200"/>
      <c r="C5" s="200"/>
      <c r="D5" s="200"/>
      <c r="E5" s="200"/>
      <c r="F5" s="200"/>
      <c r="G5" s="200"/>
      <c r="H5" s="200"/>
    </row>
    <row r="6" spans="1:8" ht="14.4" customHeight="1">
      <c r="A6" s="211" t="s">
        <v>396</v>
      </c>
      <c r="B6" s="211"/>
      <c r="C6" s="211"/>
      <c r="D6" s="211"/>
      <c r="E6" s="211"/>
      <c r="F6" s="211"/>
      <c r="G6" s="211"/>
      <c r="H6" s="211"/>
    </row>
    <row r="7" spans="1:8" ht="48" customHeight="1">
      <c r="A7" s="212"/>
      <c r="B7" s="211"/>
      <c r="C7" s="211"/>
      <c r="D7" s="211"/>
      <c r="E7" s="211"/>
      <c r="F7" s="211"/>
      <c r="G7" s="211"/>
      <c r="H7" s="211"/>
    </row>
    <row r="8" spans="1:8">
      <c r="A8" s="200" t="s">
        <v>74</v>
      </c>
      <c r="B8" s="200"/>
      <c r="C8" s="200"/>
      <c r="D8" s="200"/>
      <c r="E8" s="200"/>
      <c r="F8" s="200"/>
      <c r="G8" s="200"/>
      <c r="H8" s="200"/>
    </row>
    <row r="9" spans="1:8">
      <c r="A9" s="201" t="s">
        <v>75</v>
      </c>
      <c r="B9" s="201" t="s">
        <v>77</v>
      </c>
      <c r="C9" s="201" t="s">
        <v>78</v>
      </c>
      <c r="D9" s="201" t="s">
        <v>79</v>
      </c>
      <c r="E9" s="201" t="s">
        <v>80</v>
      </c>
      <c r="F9" s="201" t="s">
        <v>3</v>
      </c>
      <c r="G9" s="201"/>
      <c r="H9" s="201"/>
    </row>
    <row r="10" spans="1:8">
      <c r="A10" s="201"/>
      <c r="B10" s="201"/>
      <c r="C10" s="201"/>
      <c r="D10" s="201"/>
      <c r="E10" s="201"/>
      <c r="F10" s="147">
        <v>2026</v>
      </c>
      <c r="G10" s="147">
        <v>2027</v>
      </c>
      <c r="H10" s="147">
        <v>2028</v>
      </c>
    </row>
    <row r="11" spans="1:8">
      <c r="A11" s="147">
        <v>1</v>
      </c>
      <c r="B11" s="147">
        <v>2</v>
      </c>
      <c r="C11" s="147">
        <v>3</v>
      </c>
      <c r="D11" s="147">
        <v>4</v>
      </c>
      <c r="E11" s="147">
        <v>5</v>
      </c>
      <c r="F11" s="147">
        <v>6</v>
      </c>
      <c r="G11" s="147">
        <v>7</v>
      </c>
      <c r="H11" s="147">
        <v>8</v>
      </c>
    </row>
    <row r="12" spans="1:8" ht="18" customHeight="1">
      <c r="A12" s="86"/>
      <c r="B12" s="87"/>
      <c r="C12" s="87"/>
      <c r="D12" s="86"/>
      <c r="E12" s="86"/>
      <c r="F12" s="88"/>
      <c r="G12" s="88"/>
      <c r="H12" s="88"/>
    </row>
    <row r="13" spans="1:8" ht="18" customHeight="1">
      <c r="A13" s="89" t="s">
        <v>54</v>
      </c>
      <c r="B13" s="122" t="s">
        <v>98</v>
      </c>
      <c r="C13" s="122" t="s">
        <v>225</v>
      </c>
      <c r="D13" s="123"/>
      <c r="E13" s="122"/>
      <c r="F13" s="90">
        <f>F14+F20</f>
        <v>1929.1000000000001</v>
      </c>
      <c r="G13" s="90">
        <f>G14+G20</f>
        <v>1929.1000000000001</v>
      </c>
      <c r="H13" s="90">
        <f>H14+H20</f>
        <v>1929.1000000000001</v>
      </c>
    </row>
    <row r="14" spans="1:8" ht="49.2" customHeight="1">
      <c r="A14" s="126" t="s">
        <v>55</v>
      </c>
      <c r="B14" s="91" t="s">
        <v>98</v>
      </c>
      <c r="C14" s="91" t="s">
        <v>99</v>
      </c>
      <c r="D14" s="125"/>
      <c r="E14" s="91"/>
      <c r="F14" s="93">
        <f t="shared" ref="F14:H18" si="0">F15</f>
        <v>902.7</v>
      </c>
      <c r="G14" s="93">
        <f t="shared" si="0"/>
        <v>902.7</v>
      </c>
      <c r="H14" s="93">
        <f>H15</f>
        <v>902.7</v>
      </c>
    </row>
    <row r="15" spans="1:8" ht="69" customHeight="1">
      <c r="A15" s="126" t="s">
        <v>200</v>
      </c>
      <c r="B15" s="91" t="s">
        <v>98</v>
      </c>
      <c r="C15" s="91" t="s">
        <v>99</v>
      </c>
      <c r="D15" s="92">
        <v>3100000000</v>
      </c>
      <c r="E15" s="91"/>
      <c r="F15" s="93">
        <f t="shared" si="0"/>
        <v>902.7</v>
      </c>
      <c r="G15" s="93">
        <f t="shared" si="0"/>
        <v>902.7</v>
      </c>
      <c r="H15" s="93">
        <f t="shared" si="0"/>
        <v>902.7</v>
      </c>
    </row>
    <row r="16" spans="1:8" ht="26.25" customHeight="1">
      <c r="A16" s="126" t="s">
        <v>314</v>
      </c>
      <c r="B16" s="91" t="s">
        <v>98</v>
      </c>
      <c r="C16" s="91" t="s">
        <v>99</v>
      </c>
      <c r="D16" s="92">
        <v>3140000000</v>
      </c>
      <c r="E16" s="91"/>
      <c r="F16" s="93">
        <f t="shared" si="0"/>
        <v>902.7</v>
      </c>
      <c r="G16" s="93">
        <f t="shared" si="0"/>
        <v>902.7</v>
      </c>
      <c r="H16" s="93">
        <f t="shared" si="0"/>
        <v>902.7</v>
      </c>
    </row>
    <row r="17" spans="1:8" ht="81.75" customHeight="1">
      <c r="A17" s="126" t="s">
        <v>313</v>
      </c>
      <c r="B17" s="91" t="s">
        <v>98</v>
      </c>
      <c r="C17" s="91" t="s">
        <v>99</v>
      </c>
      <c r="D17" s="92">
        <v>3140100000</v>
      </c>
      <c r="E17" s="91"/>
      <c r="F17" s="93">
        <f t="shared" si="0"/>
        <v>902.7</v>
      </c>
      <c r="G17" s="93">
        <f t="shared" si="0"/>
        <v>902.7</v>
      </c>
      <c r="H17" s="93">
        <f t="shared" si="0"/>
        <v>902.7</v>
      </c>
    </row>
    <row r="18" spans="1:8" ht="27.75" customHeight="1">
      <c r="A18" s="126" t="s">
        <v>82</v>
      </c>
      <c r="B18" s="91" t="s">
        <v>98</v>
      </c>
      <c r="C18" s="91" t="s">
        <v>99</v>
      </c>
      <c r="D18" s="92">
        <v>3140110010</v>
      </c>
      <c r="E18" s="91"/>
      <c r="F18" s="93">
        <f t="shared" si="0"/>
        <v>902.7</v>
      </c>
      <c r="G18" s="93">
        <f t="shared" si="0"/>
        <v>902.7</v>
      </c>
      <c r="H18" s="93">
        <f t="shared" si="0"/>
        <v>902.7</v>
      </c>
    </row>
    <row r="19" spans="1:8" ht="35.25" customHeight="1">
      <c r="A19" s="126" t="s">
        <v>83</v>
      </c>
      <c r="B19" s="91" t="s">
        <v>98</v>
      </c>
      <c r="C19" s="91" t="s">
        <v>99</v>
      </c>
      <c r="D19" s="92">
        <v>3140110010</v>
      </c>
      <c r="E19" s="92">
        <v>120</v>
      </c>
      <c r="F19" s="93">
        <f>'Приложение 4'!G19</f>
        <v>902.7</v>
      </c>
      <c r="G19" s="93">
        <f>'Приложение 4'!H19</f>
        <v>902.7</v>
      </c>
      <c r="H19" s="93">
        <f>'Приложение 4'!I19</f>
        <v>902.7</v>
      </c>
    </row>
    <row r="20" spans="1:8" ht="55.2" customHeight="1">
      <c r="A20" s="126" t="s">
        <v>56</v>
      </c>
      <c r="B20" s="91" t="s">
        <v>98</v>
      </c>
      <c r="C20" s="91" t="s">
        <v>100</v>
      </c>
      <c r="D20" s="125"/>
      <c r="E20" s="91"/>
      <c r="F20" s="93">
        <f t="shared" ref="F20:H23" si="1">F21</f>
        <v>1026.4000000000001</v>
      </c>
      <c r="G20" s="93">
        <f t="shared" si="1"/>
        <v>1026.4000000000001</v>
      </c>
      <c r="H20" s="93">
        <f t="shared" si="1"/>
        <v>1026.4000000000001</v>
      </c>
    </row>
    <row r="21" spans="1:8" ht="54.6" customHeight="1">
      <c r="A21" s="126" t="s">
        <v>200</v>
      </c>
      <c r="B21" s="91" t="s">
        <v>98</v>
      </c>
      <c r="C21" s="91" t="s">
        <v>100</v>
      </c>
      <c r="D21" s="92">
        <v>3100000000</v>
      </c>
      <c r="E21" s="91"/>
      <c r="F21" s="93">
        <f t="shared" si="1"/>
        <v>1026.4000000000001</v>
      </c>
      <c r="G21" s="93">
        <f t="shared" si="1"/>
        <v>1026.4000000000001</v>
      </c>
      <c r="H21" s="93">
        <f t="shared" si="1"/>
        <v>1026.4000000000001</v>
      </c>
    </row>
    <row r="22" spans="1:8" ht="19.2" customHeight="1">
      <c r="A22" s="126" t="s">
        <v>314</v>
      </c>
      <c r="B22" s="91" t="s">
        <v>98</v>
      </c>
      <c r="C22" s="91" t="s">
        <v>100</v>
      </c>
      <c r="D22" s="92">
        <v>3140000000</v>
      </c>
      <c r="E22" s="91"/>
      <c r="F22" s="93">
        <f t="shared" si="1"/>
        <v>1026.4000000000001</v>
      </c>
      <c r="G22" s="93">
        <f t="shared" si="1"/>
        <v>1026.4000000000001</v>
      </c>
      <c r="H22" s="93">
        <f t="shared" si="1"/>
        <v>1026.4000000000001</v>
      </c>
    </row>
    <row r="23" spans="1:8" ht="72" customHeight="1">
      <c r="A23" s="126" t="s">
        <v>313</v>
      </c>
      <c r="B23" s="91" t="s">
        <v>98</v>
      </c>
      <c r="C23" s="91" t="s">
        <v>100</v>
      </c>
      <c r="D23" s="92">
        <v>3140100000</v>
      </c>
      <c r="E23" s="91"/>
      <c r="F23" s="93">
        <f t="shared" si="1"/>
        <v>1026.4000000000001</v>
      </c>
      <c r="G23" s="93">
        <f t="shared" si="1"/>
        <v>1026.4000000000001</v>
      </c>
      <c r="H23" s="93">
        <f t="shared" si="1"/>
        <v>1026.4000000000001</v>
      </c>
    </row>
    <row r="24" spans="1:8" ht="18" customHeight="1">
      <c r="A24" s="126" t="s">
        <v>84</v>
      </c>
      <c r="B24" s="91" t="s">
        <v>98</v>
      </c>
      <c r="C24" s="91" t="s">
        <v>100</v>
      </c>
      <c r="D24" s="92">
        <v>3140110020</v>
      </c>
      <c r="E24" s="91"/>
      <c r="F24" s="93">
        <f>F25+F26+F27</f>
        <v>1026.4000000000001</v>
      </c>
      <c r="G24" s="93">
        <f>G25+G26+G27</f>
        <v>1026.4000000000001</v>
      </c>
      <c r="H24" s="93">
        <f>H25+H26+H27</f>
        <v>1026.4000000000001</v>
      </c>
    </row>
    <row r="25" spans="1:8" ht="32.25" customHeight="1">
      <c r="A25" s="126" t="s">
        <v>83</v>
      </c>
      <c r="B25" s="91" t="s">
        <v>98</v>
      </c>
      <c r="C25" s="91" t="s">
        <v>100</v>
      </c>
      <c r="D25" s="92">
        <v>3140110020</v>
      </c>
      <c r="E25" s="92">
        <v>120</v>
      </c>
      <c r="F25" s="93">
        <f>'Приложение 4'!G25</f>
        <v>709.7</v>
      </c>
      <c r="G25" s="93">
        <f>'Приложение 4'!H25</f>
        <v>709.7</v>
      </c>
      <c r="H25" s="93">
        <f>'Приложение 4'!I25</f>
        <v>709.7</v>
      </c>
    </row>
    <row r="26" spans="1:8" ht="29.4" customHeight="1">
      <c r="A26" s="126" t="s">
        <v>85</v>
      </c>
      <c r="B26" s="91" t="s">
        <v>98</v>
      </c>
      <c r="C26" s="91" t="s">
        <v>100</v>
      </c>
      <c r="D26" s="92">
        <v>3140110020</v>
      </c>
      <c r="E26" s="92">
        <v>240</v>
      </c>
      <c r="F26" s="93">
        <f>'Приложение 4'!G26</f>
        <v>312</v>
      </c>
      <c r="G26" s="93">
        <f>'Приложение 4'!H26</f>
        <v>312</v>
      </c>
      <c r="H26" s="93">
        <f>'Приложение 4'!I26</f>
        <v>312</v>
      </c>
    </row>
    <row r="27" spans="1:8" ht="16.2" customHeight="1">
      <c r="A27" s="155" t="s">
        <v>359</v>
      </c>
      <c r="B27" s="91" t="s">
        <v>98</v>
      </c>
      <c r="C27" s="91" t="s">
        <v>100</v>
      </c>
      <c r="D27" s="92">
        <v>3140110020</v>
      </c>
      <c r="E27" s="92">
        <v>850</v>
      </c>
      <c r="F27" s="93">
        <f>'Приложение 4'!G27</f>
        <v>4.7</v>
      </c>
      <c r="G27" s="93">
        <f>'Приложение 4'!H27</f>
        <v>4.7</v>
      </c>
      <c r="H27" s="93">
        <f>'Приложение 4'!I27</f>
        <v>4.7</v>
      </c>
    </row>
    <row r="28" spans="1:8" ht="16.2">
      <c r="A28" s="156" t="s">
        <v>57</v>
      </c>
      <c r="B28" s="122" t="s">
        <v>99</v>
      </c>
      <c r="C28" s="122" t="s">
        <v>225</v>
      </c>
      <c r="D28" s="123"/>
      <c r="E28" s="122"/>
      <c r="F28" s="90">
        <f t="shared" ref="F28:H32" si="2">F29</f>
        <v>253.2</v>
      </c>
      <c r="G28" s="90">
        <f t="shared" si="2"/>
        <v>282.90000000000003</v>
      </c>
      <c r="H28" s="90">
        <f t="shared" si="2"/>
        <v>361.3</v>
      </c>
    </row>
    <row r="29" spans="1:8" ht="24" customHeight="1">
      <c r="A29" s="126" t="s">
        <v>87</v>
      </c>
      <c r="B29" s="91" t="s">
        <v>99</v>
      </c>
      <c r="C29" s="91" t="s">
        <v>101</v>
      </c>
      <c r="D29" s="125"/>
      <c r="E29" s="91"/>
      <c r="F29" s="93">
        <f t="shared" si="2"/>
        <v>253.2</v>
      </c>
      <c r="G29" s="93">
        <f t="shared" si="2"/>
        <v>282.90000000000003</v>
      </c>
      <c r="H29" s="93">
        <f t="shared" si="2"/>
        <v>361.3</v>
      </c>
    </row>
    <row r="30" spans="1:8" ht="48" customHeight="1">
      <c r="A30" s="126" t="s">
        <v>309</v>
      </c>
      <c r="B30" s="91" t="s">
        <v>99</v>
      </c>
      <c r="C30" s="91" t="s">
        <v>101</v>
      </c>
      <c r="D30" s="91">
        <v>3100000000</v>
      </c>
      <c r="E30" s="91"/>
      <c r="F30" s="93">
        <f t="shared" si="2"/>
        <v>253.2</v>
      </c>
      <c r="G30" s="93">
        <f t="shared" si="2"/>
        <v>282.90000000000003</v>
      </c>
      <c r="H30" s="93">
        <f t="shared" si="2"/>
        <v>361.3</v>
      </c>
    </row>
    <row r="31" spans="1:8" ht="23.25" customHeight="1">
      <c r="A31" s="126" t="s">
        <v>314</v>
      </c>
      <c r="B31" s="91" t="s">
        <v>99</v>
      </c>
      <c r="C31" s="91" t="s">
        <v>101</v>
      </c>
      <c r="D31" s="92">
        <v>3140000000</v>
      </c>
      <c r="E31" s="91"/>
      <c r="F31" s="93">
        <f t="shared" si="2"/>
        <v>253.2</v>
      </c>
      <c r="G31" s="93">
        <f t="shared" si="2"/>
        <v>282.90000000000003</v>
      </c>
      <c r="H31" s="93">
        <f t="shared" si="2"/>
        <v>361.3</v>
      </c>
    </row>
    <row r="32" spans="1:8" ht="69">
      <c r="A32" s="126" t="s">
        <v>313</v>
      </c>
      <c r="B32" s="91" t="s">
        <v>99</v>
      </c>
      <c r="C32" s="91" t="s">
        <v>101</v>
      </c>
      <c r="D32" s="92">
        <v>3140100000</v>
      </c>
      <c r="E32" s="91"/>
      <c r="F32" s="93">
        <f t="shared" si="2"/>
        <v>253.2</v>
      </c>
      <c r="G32" s="93">
        <f t="shared" si="2"/>
        <v>282.90000000000003</v>
      </c>
      <c r="H32" s="93">
        <f t="shared" si="2"/>
        <v>361.3</v>
      </c>
    </row>
    <row r="33" spans="1:8" ht="62.25" customHeight="1">
      <c r="A33" s="126" t="s">
        <v>315</v>
      </c>
      <c r="B33" s="91" t="s">
        <v>99</v>
      </c>
      <c r="C33" s="91" t="s">
        <v>101</v>
      </c>
      <c r="D33" s="91" t="s">
        <v>316</v>
      </c>
      <c r="E33" s="91"/>
      <c r="F33" s="93">
        <f>F34+F35</f>
        <v>253.2</v>
      </c>
      <c r="G33" s="93">
        <f>G34+G35</f>
        <v>282.90000000000003</v>
      </c>
      <c r="H33" s="93">
        <f>H34+H35</f>
        <v>361.3</v>
      </c>
    </row>
    <row r="34" spans="1:8" ht="33.75" customHeight="1">
      <c r="A34" s="126" t="s">
        <v>83</v>
      </c>
      <c r="B34" s="91" t="s">
        <v>99</v>
      </c>
      <c r="C34" s="91" t="s">
        <v>101</v>
      </c>
      <c r="D34" s="91" t="s">
        <v>316</v>
      </c>
      <c r="E34" s="92">
        <v>120</v>
      </c>
      <c r="F34" s="93">
        <f>'Приложение 4'!G34</f>
        <v>219.6</v>
      </c>
      <c r="G34" s="93">
        <f>'Приложение 4'!H34</f>
        <v>249.3</v>
      </c>
      <c r="H34" s="93">
        <f>'Приложение 4'!I34</f>
        <v>327.7</v>
      </c>
    </row>
    <row r="35" spans="1:8" ht="51" customHeight="1">
      <c r="A35" s="126" t="s">
        <v>85</v>
      </c>
      <c r="B35" s="91" t="s">
        <v>99</v>
      </c>
      <c r="C35" s="91" t="s">
        <v>101</v>
      </c>
      <c r="D35" s="91" t="s">
        <v>316</v>
      </c>
      <c r="E35" s="92">
        <v>240</v>
      </c>
      <c r="F35" s="93">
        <f>'Приложение 4'!G35</f>
        <v>33.6</v>
      </c>
      <c r="G35" s="93">
        <f>'Приложение 4'!H35</f>
        <v>33.6</v>
      </c>
      <c r="H35" s="93">
        <f>'Приложение 4'!I35</f>
        <v>33.6</v>
      </c>
    </row>
    <row r="36" spans="1:8" ht="35.25" customHeight="1">
      <c r="A36" s="156" t="s">
        <v>59</v>
      </c>
      <c r="B36" s="122" t="s">
        <v>101</v>
      </c>
      <c r="C36" s="122" t="s">
        <v>225</v>
      </c>
      <c r="D36" s="123"/>
      <c r="E36" s="122"/>
      <c r="F36" s="90">
        <f>F37+F43</f>
        <v>39.4</v>
      </c>
      <c r="G36" s="90">
        <f>+G37+G43</f>
        <v>29.3</v>
      </c>
      <c r="H36" s="90">
        <f>H37+H43</f>
        <v>128.1</v>
      </c>
    </row>
    <row r="37" spans="1:8" ht="45" customHeight="1">
      <c r="A37" s="157" t="s">
        <v>279</v>
      </c>
      <c r="B37" s="91" t="s">
        <v>101</v>
      </c>
      <c r="C37" s="91">
        <v>10</v>
      </c>
      <c r="D37" s="125"/>
      <c r="E37" s="91"/>
      <c r="F37" s="93">
        <f t="shared" ref="F37:H41" si="3">F38</f>
        <v>36.4</v>
      </c>
      <c r="G37" s="93">
        <f t="shared" si="3"/>
        <v>27.3</v>
      </c>
      <c r="H37" s="93">
        <f t="shared" si="3"/>
        <v>126.1</v>
      </c>
    </row>
    <row r="38" spans="1:8" ht="59.4" customHeight="1">
      <c r="A38" s="126" t="s">
        <v>200</v>
      </c>
      <c r="B38" s="91" t="s">
        <v>101</v>
      </c>
      <c r="C38" s="91">
        <v>10</v>
      </c>
      <c r="D38" s="91">
        <v>3100000000</v>
      </c>
      <c r="E38" s="91"/>
      <c r="F38" s="93">
        <f t="shared" si="3"/>
        <v>36.4</v>
      </c>
      <c r="G38" s="93">
        <f t="shared" si="3"/>
        <v>27.3</v>
      </c>
      <c r="H38" s="93">
        <f t="shared" si="3"/>
        <v>126.1</v>
      </c>
    </row>
    <row r="39" spans="1:8" ht="17.25" customHeight="1">
      <c r="A39" s="126" t="s">
        <v>314</v>
      </c>
      <c r="B39" s="91" t="s">
        <v>101</v>
      </c>
      <c r="C39" s="91">
        <v>10</v>
      </c>
      <c r="D39" s="91" t="s">
        <v>318</v>
      </c>
      <c r="E39" s="91"/>
      <c r="F39" s="93">
        <f t="shared" si="3"/>
        <v>36.4</v>
      </c>
      <c r="G39" s="93">
        <f t="shared" si="3"/>
        <v>27.3</v>
      </c>
      <c r="H39" s="93">
        <f t="shared" si="3"/>
        <v>126.1</v>
      </c>
    </row>
    <row r="40" spans="1:8" ht="58.8" customHeight="1">
      <c r="A40" s="126" t="s">
        <v>317</v>
      </c>
      <c r="B40" s="91" t="s">
        <v>101</v>
      </c>
      <c r="C40" s="91">
        <v>10</v>
      </c>
      <c r="D40" s="91" t="s">
        <v>311</v>
      </c>
      <c r="E40" s="91"/>
      <c r="F40" s="93">
        <f t="shared" si="3"/>
        <v>36.4</v>
      </c>
      <c r="G40" s="93">
        <f t="shared" si="3"/>
        <v>27.3</v>
      </c>
      <c r="H40" s="93">
        <f t="shared" si="3"/>
        <v>126.1</v>
      </c>
    </row>
    <row r="41" spans="1:8" ht="43.8" customHeight="1">
      <c r="A41" s="126" t="s">
        <v>88</v>
      </c>
      <c r="B41" s="91" t="s">
        <v>101</v>
      </c>
      <c r="C41" s="91">
        <v>10</v>
      </c>
      <c r="D41" s="91" t="s">
        <v>319</v>
      </c>
      <c r="E41" s="91"/>
      <c r="F41" s="93">
        <f t="shared" si="3"/>
        <v>36.4</v>
      </c>
      <c r="G41" s="93">
        <f t="shared" si="3"/>
        <v>27.3</v>
      </c>
      <c r="H41" s="93">
        <f t="shared" si="3"/>
        <v>126.1</v>
      </c>
    </row>
    <row r="42" spans="1:8" ht="33" customHeight="1">
      <c r="A42" s="126" t="s">
        <v>85</v>
      </c>
      <c r="B42" s="91" t="s">
        <v>101</v>
      </c>
      <c r="C42" s="91">
        <v>10</v>
      </c>
      <c r="D42" s="91" t="s">
        <v>319</v>
      </c>
      <c r="E42" s="92">
        <v>240</v>
      </c>
      <c r="F42" s="93">
        <f>'Приложение 4'!G42</f>
        <v>36.4</v>
      </c>
      <c r="G42" s="93">
        <f>'Приложение 4'!H42</f>
        <v>27.3</v>
      </c>
      <c r="H42" s="93">
        <f>'Приложение 4'!I42</f>
        <v>126.1</v>
      </c>
    </row>
    <row r="43" spans="1:8" ht="39.75" customHeight="1">
      <c r="A43" s="126" t="s">
        <v>89</v>
      </c>
      <c r="B43" s="91" t="s">
        <v>101</v>
      </c>
      <c r="C43" s="91">
        <v>14</v>
      </c>
      <c r="D43" s="125"/>
      <c r="E43" s="91"/>
      <c r="F43" s="93">
        <f t="shared" ref="F43:H46" si="4">F44</f>
        <v>3</v>
      </c>
      <c r="G43" s="93">
        <f t="shared" si="4"/>
        <v>2</v>
      </c>
      <c r="H43" s="93">
        <f t="shared" si="4"/>
        <v>2</v>
      </c>
    </row>
    <row r="44" spans="1:8" ht="63" customHeight="1">
      <c r="A44" s="126" t="s">
        <v>200</v>
      </c>
      <c r="B44" s="91" t="s">
        <v>101</v>
      </c>
      <c r="C44" s="91">
        <v>14</v>
      </c>
      <c r="D44" s="91">
        <v>3100000000</v>
      </c>
      <c r="E44" s="91"/>
      <c r="F44" s="93">
        <f t="shared" si="4"/>
        <v>3</v>
      </c>
      <c r="G44" s="93">
        <f t="shared" si="4"/>
        <v>2</v>
      </c>
      <c r="H44" s="93">
        <f t="shared" si="4"/>
        <v>2</v>
      </c>
    </row>
    <row r="45" spans="1:8" ht="15.6">
      <c r="A45" s="126" t="s">
        <v>314</v>
      </c>
      <c r="B45" s="91" t="s">
        <v>101</v>
      </c>
      <c r="C45" s="91">
        <v>14</v>
      </c>
      <c r="D45" s="91" t="s">
        <v>318</v>
      </c>
      <c r="E45" s="91"/>
      <c r="F45" s="93">
        <f t="shared" si="4"/>
        <v>3</v>
      </c>
      <c r="G45" s="93">
        <f t="shared" si="4"/>
        <v>2</v>
      </c>
      <c r="H45" s="93">
        <f t="shared" si="4"/>
        <v>2</v>
      </c>
    </row>
    <row r="46" spans="1:8" ht="60" customHeight="1">
      <c r="A46" s="126" t="s">
        <v>317</v>
      </c>
      <c r="B46" s="91" t="s">
        <v>101</v>
      </c>
      <c r="C46" s="91">
        <v>14</v>
      </c>
      <c r="D46" s="91" t="s">
        <v>311</v>
      </c>
      <c r="E46" s="91"/>
      <c r="F46" s="93">
        <f t="shared" si="4"/>
        <v>3</v>
      </c>
      <c r="G46" s="93">
        <f t="shared" si="4"/>
        <v>2</v>
      </c>
      <c r="H46" s="93">
        <f t="shared" si="4"/>
        <v>2</v>
      </c>
    </row>
    <row r="47" spans="1:8" ht="33.75" customHeight="1">
      <c r="A47" s="126" t="s">
        <v>90</v>
      </c>
      <c r="B47" s="91" t="s">
        <v>101</v>
      </c>
      <c r="C47" s="91">
        <v>14</v>
      </c>
      <c r="D47" s="91" t="s">
        <v>320</v>
      </c>
      <c r="E47" s="91"/>
      <c r="F47" s="93">
        <f>F48</f>
        <v>3</v>
      </c>
      <c r="G47" s="93">
        <f>G48</f>
        <v>2</v>
      </c>
      <c r="H47" s="93">
        <f>H48</f>
        <v>2</v>
      </c>
    </row>
    <row r="48" spans="1:8" ht="32.4" customHeight="1">
      <c r="A48" s="126" t="s">
        <v>85</v>
      </c>
      <c r="B48" s="91" t="s">
        <v>101</v>
      </c>
      <c r="C48" s="91">
        <v>14</v>
      </c>
      <c r="D48" s="91" t="s">
        <v>320</v>
      </c>
      <c r="E48" s="92">
        <v>240</v>
      </c>
      <c r="F48" s="93">
        <f>'Приложение 4'!G48</f>
        <v>3</v>
      </c>
      <c r="G48" s="93">
        <f>'Приложение 4'!H48</f>
        <v>2</v>
      </c>
      <c r="H48" s="93">
        <f>'Приложение 4'!I48</f>
        <v>2</v>
      </c>
    </row>
    <row r="49" spans="1:8" ht="16.2">
      <c r="A49" s="156" t="s">
        <v>61</v>
      </c>
      <c r="B49" s="122" t="s">
        <v>100</v>
      </c>
      <c r="C49" s="122" t="s">
        <v>225</v>
      </c>
      <c r="D49" s="123"/>
      <c r="E49" s="122"/>
      <c r="F49" s="90">
        <f>F50+F56</f>
        <v>876.5</v>
      </c>
      <c r="G49" s="90">
        <f>G50+G56</f>
        <v>1155.3000000000002</v>
      </c>
      <c r="H49" s="90">
        <f>H50+H56</f>
        <v>1198.2</v>
      </c>
    </row>
    <row r="50" spans="1:8" ht="18" customHeight="1">
      <c r="A50" s="126" t="s">
        <v>62</v>
      </c>
      <c r="B50" s="91" t="s">
        <v>100</v>
      </c>
      <c r="C50" s="91" t="s">
        <v>102</v>
      </c>
      <c r="D50" s="125"/>
      <c r="E50" s="91"/>
      <c r="F50" s="93">
        <f>F51</f>
        <v>847.1</v>
      </c>
      <c r="G50" s="93">
        <f t="shared" ref="F50:H51" si="5">G51</f>
        <v>1125.9000000000001</v>
      </c>
      <c r="H50" s="93">
        <f t="shared" si="5"/>
        <v>1168.8</v>
      </c>
    </row>
    <row r="51" spans="1:8" ht="50.25" customHeight="1">
      <c r="A51" s="126" t="s">
        <v>202</v>
      </c>
      <c r="B51" s="91" t="s">
        <v>100</v>
      </c>
      <c r="C51" s="91" t="s">
        <v>102</v>
      </c>
      <c r="D51" s="91">
        <v>3200000000</v>
      </c>
      <c r="E51" s="91"/>
      <c r="F51" s="93">
        <f t="shared" si="5"/>
        <v>847.1</v>
      </c>
      <c r="G51" s="93">
        <f t="shared" si="5"/>
        <v>1125.9000000000001</v>
      </c>
      <c r="H51" s="93">
        <f t="shared" si="5"/>
        <v>1168.8</v>
      </c>
    </row>
    <row r="52" spans="1:8" ht="15.75" customHeight="1">
      <c r="A52" s="126" t="s">
        <v>314</v>
      </c>
      <c r="B52" s="91" t="s">
        <v>100</v>
      </c>
      <c r="C52" s="91" t="s">
        <v>102</v>
      </c>
      <c r="D52" s="91" t="s">
        <v>321</v>
      </c>
      <c r="E52" s="91"/>
      <c r="F52" s="93">
        <f>F53</f>
        <v>847.1</v>
      </c>
      <c r="G52" s="93">
        <f t="shared" ref="G52:H52" si="6">G54</f>
        <v>1125.9000000000001</v>
      </c>
      <c r="H52" s="93">
        <f t="shared" si="6"/>
        <v>1168.8</v>
      </c>
    </row>
    <row r="53" spans="1:8" ht="73.2" customHeight="1">
      <c r="A53" s="126" t="s">
        <v>323</v>
      </c>
      <c r="B53" s="91" t="s">
        <v>100</v>
      </c>
      <c r="C53" s="91" t="s">
        <v>102</v>
      </c>
      <c r="D53" s="91" t="s">
        <v>322</v>
      </c>
      <c r="E53" s="91"/>
      <c r="F53" s="93">
        <f>'Приложение 4'!G53</f>
        <v>847.1</v>
      </c>
      <c r="G53" s="93">
        <f>'Приложение 4'!H53</f>
        <v>1125.9000000000001</v>
      </c>
      <c r="H53" s="93">
        <f>'Приложение 4'!I53</f>
        <v>1168.8</v>
      </c>
    </row>
    <row r="54" spans="1:8" ht="38.25" customHeight="1">
      <c r="A54" s="126" t="s">
        <v>91</v>
      </c>
      <c r="B54" s="91" t="s">
        <v>100</v>
      </c>
      <c r="C54" s="91" t="s">
        <v>102</v>
      </c>
      <c r="D54" s="91" t="s">
        <v>365</v>
      </c>
      <c r="E54" s="91"/>
      <c r="F54" s="93">
        <f>F55</f>
        <v>847.1</v>
      </c>
      <c r="G54" s="93">
        <f>G55</f>
        <v>1125.9000000000001</v>
      </c>
      <c r="H54" s="93">
        <f>H55</f>
        <v>1168.8</v>
      </c>
    </row>
    <row r="55" spans="1:8" ht="30.6" customHeight="1">
      <c r="A55" s="126" t="s">
        <v>85</v>
      </c>
      <c r="B55" s="91" t="s">
        <v>100</v>
      </c>
      <c r="C55" s="91" t="s">
        <v>102</v>
      </c>
      <c r="D55" s="91" t="s">
        <v>365</v>
      </c>
      <c r="E55" s="92">
        <v>240</v>
      </c>
      <c r="F55" s="93">
        <f>'Приложение 4'!G55</f>
        <v>847.1</v>
      </c>
      <c r="G55" s="93">
        <f>'Приложение 4'!H55</f>
        <v>1125.9000000000001</v>
      </c>
      <c r="H55" s="93">
        <f>'Приложение 4'!I55</f>
        <v>1168.8</v>
      </c>
    </row>
    <row r="56" spans="1:8" ht="15.6">
      <c r="A56" s="126" t="s">
        <v>63</v>
      </c>
      <c r="B56" s="91" t="s">
        <v>100</v>
      </c>
      <c r="C56" s="91">
        <v>12</v>
      </c>
      <c r="D56" s="125"/>
      <c r="E56" s="91"/>
      <c r="F56" s="93">
        <f t="shared" ref="F56:H64" si="7">F57</f>
        <v>29.4</v>
      </c>
      <c r="G56" s="93">
        <f t="shared" si="7"/>
        <v>29.4</v>
      </c>
      <c r="H56" s="93">
        <f>'Приложение 4'!I57</f>
        <v>29.4</v>
      </c>
    </row>
    <row r="57" spans="1:8" ht="55.2" customHeight="1">
      <c r="A57" s="126" t="s">
        <v>200</v>
      </c>
      <c r="B57" s="91" t="s">
        <v>100</v>
      </c>
      <c r="C57" s="91">
        <v>12</v>
      </c>
      <c r="D57" s="91">
        <v>3100000000</v>
      </c>
      <c r="E57" s="91"/>
      <c r="F57" s="93">
        <f t="shared" si="7"/>
        <v>29.4</v>
      </c>
      <c r="G57" s="93">
        <f t="shared" si="7"/>
        <v>29.4</v>
      </c>
      <c r="H57" s="93">
        <f t="shared" si="7"/>
        <v>29.4</v>
      </c>
    </row>
    <row r="58" spans="1:8" ht="19.5" customHeight="1">
      <c r="A58" s="126" t="s">
        <v>314</v>
      </c>
      <c r="B58" s="91" t="s">
        <v>100</v>
      </c>
      <c r="C58" s="91">
        <v>12</v>
      </c>
      <c r="D58" s="91">
        <v>3140000000</v>
      </c>
      <c r="E58" s="91"/>
      <c r="F58" s="93">
        <f>'Приложение 4'!G58</f>
        <v>29.4</v>
      </c>
      <c r="G58" s="93">
        <f>'Приложение 4'!H58</f>
        <v>29.4</v>
      </c>
      <c r="H58" s="93">
        <f>'Приложение 4'!I58</f>
        <v>29.4</v>
      </c>
    </row>
    <row r="59" spans="1:8" ht="56.4" customHeight="1">
      <c r="A59" s="126" t="s">
        <v>328</v>
      </c>
      <c r="B59" s="91" t="s">
        <v>100</v>
      </c>
      <c r="C59" s="91">
        <v>12</v>
      </c>
      <c r="D59" s="91" t="s">
        <v>327</v>
      </c>
      <c r="E59" s="91"/>
      <c r="F59" s="93">
        <f>'Приложение 4'!G59</f>
        <v>29.4</v>
      </c>
      <c r="G59" s="93">
        <f>'Приложение 4'!H59</f>
        <v>29.4</v>
      </c>
      <c r="H59" s="93">
        <f>'Приложение 4'!I59</f>
        <v>29.4</v>
      </c>
    </row>
    <row r="60" spans="1:8" ht="57.6" customHeight="1">
      <c r="A60" s="126" t="s">
        <v>326</v>
      </c>
      <c r="B60" s="91" t="s">
        <v>100</v>
      </c>
      <c r="C60" s="91">
        <v>12</v>
      </c>
      <c r="D60" s="91" t="s">
        <v>325</v>
      </c>
      <c r="E60" s="91"/>
      <c r="F60" s="93">
        <f t="shared" ref="F60:H60" si="8">+F61</f>
        <v>1</v>
      </c>
      <c r="G60" s="93">
        <f t="shared" si="8"/>
        <v>1</v>
      </c>
      <c r="H60" s="93">
        <f t="shared" si="8"/>
        <v>1</v>
      </c>
    </row>
    <row r="61" spans="1:8" ht="30.6" customHeight="1">
      <c r="A61" s="126" t="s">
        <v>85</v>
      </c>
      <c r="B61" s="91" t="s">
        <v>100</v>
      </c>
      <c r="C61" s="91">
        <v>12</v>
      </c>
      <c r="D61" s="91" t="s">
        <v>325</v>
      </c>
      <c r="E61" s="92">
        <v>240</v>
      </c>
      <c r="F61" s="93">
        <f>'Приложение 4'!G61</f>
        <v>1</v>
      </c>
      <c r="G61" s="93">
        <f>'Приложение 4'!H61</f>
        <v>1</v>
      </c>
      <c r="H61" s="93">
        <f>+'Приложение 4'!I61</f>
        <v>1</v>
      </c>
    </row>
    <row r="62" spans="1:8" ht="75.599999999999994" customHeight="1">
      <c r="A62" s="158" t="s">
        <v>284</v>
      </c>
      <c r="B62" s="91" t="s">
        <v>100</v>
      </c>
      <c r="C62" s="91">
        <v>12</v>
      </c>
      <c r="D62" s="91" t="s">
        <v>329</v>
      </c>
      <c r="E62" s="91"/>
      <c r="F62" s="93">
        <f>F63</f>
        <v>27.9</v>
      </c>
      <c r="G62" s="93">
        <f>G63</f>
        <v>27.9</v>
      </c>
      <c r="H62" s="93">
        <f>H63</f>
        <v>27.9</v>
      </c>
    </row>
    <row r="63" spans="1:8" ht="21.75" customHeight="1">
      <c r="A63" s="158" t="s">
        <v>50</v>
      </c>
      <c r="B63" s="91" t="s">
        <v>100</v>
      </c>
      <c r="C63" s="91">
        <v>12</v>
      </c>
      <c r="D63" s="91" t="s">
        <v>329</v>
      </c>
      <c r="E63" s="92">
        <v>540</v>
      </c>
      <c r="F63" s="93">
        <f>'Приложение 4'!G63</f>
        <v>27.9</v>
      </c>
      <c r="G63" s="93">
        <f>'Приложение 4'!H63</f>
        <v>27.9</v>
      </c>
      <c r="H63" s="93">
        <f>'Приложение 4'!I63</f>
        <v>27.9</v>
      </c>
    </row>
    <row r="64" spans="1:8" ht="60.6" customHeight="1">
      <c r="A64" s="126" t="s">
        <v>292</v>
      </c>
      <c r="B64" s="91" t="s">
        <v>100</v>
      </c>
      <c r="C64" s="91">
        <v>12</v>
      </c>
      <c r="D64" s="91" t="s">
        <v>324</v>
      </c>
      <c r="E64" s="91"/>
      <c r="F64" s="93">
        <f t="shared" si="7"/>
        <v>0.5</v>
      </c>
      <c r="G64" s="93">
        <f t="shared" si="7"/>
        <v>0.5</v>
      </c>
      <c r="H64" s="93">
        <f t="shared" si="7"/>
        <v>0.5</v>
      </c>
    </row>
    <row r="65" spans="1:8" ht="21.6" customHeight="1">
      <c r="A65" s="126" t="s">
        <v>50</v>
      </c>
      <c r="B65" s="91" t="s">
        <v>100</v>
      </c>
      <c r="C65" s="91">
        <v>12</v>
      </c>
      <c r="D65" s="91" t="s">
        <v>324</v>
      </c>
      <c r="E65" s="92">
        <v>540</v>
      </c>
      <c r="F65" s="93">
        <f>'Приложение 4'!G65</f>
        <v>0.5</v>
      </c>
      <c r="G65" s="93">
        <f>'Приложение 4'!H65</f>
        <v>0.5</v>
      </c>
      <c r="H65" s="93">
        <f>'Приложение 4'!I65</f>
        <v>0.5</v>
      </c>
    </row>
    <row r="66" spans="1:8" ht="14.4" customHeight="1">
      <c r="A66" s="156" t="s">
        <v>64</v>
      </c>
      <c r="B66" s="122" t="s">
        <v>103</v>
      </c>
      <c r="C66" s="122" t="s">
        <v>225</v>
      </c>
      <c r="D66" s="123"/>
      <c r="E66" s="122"/>
      <c r="F66" s="90">
        <f>F67+F75</f>
        <v>194.1</v>
      </c>
      <c r="G66" s="90">
        <f>'Приложение 4'!H66</f>
        <v>121.1</v>
      </c>
      <c r="H66" s="90">
        <f>'Приложение 4'!I66</f>
        <v>9.2999999999999989</v>
      </c>
    </row>
    <row r="67" spans="1:8" ht="15.6">
      <c r="A67" s="126" t="s">
        <v>65</v>
      </c>
      <c r="B67" s="91" t="s">
        <v>103</v>
      </c>
      <c r="C67" s="129" t="s">
        <v>99</v>
      </c>
      <c r="D67" s="125"/>
      <c r="E67" s="91"/>
      <c r="F67" s="93">
        <f>F68</f>
        <v>170</v>
      </c>
      <c r="G67" s="93">
        <f t="shared" ref="F67:H68" si="9">G68</f>
        <v>80.099999999999994</v>
      </c>
      <c r="H67" s="93">
        <f t="shared" si="9"/>
        <v>9.2999999999999989</v>
      </c>
    </row>
    <row r="68" spans="1:8" ht="60" customHeight="1">
      <c r="A68" s="159" t="s">
        <v>336</v>
      </c>
      <c r="B68" s="91" t="s">
        <v>103</v>
      </c>
      <c r="C68" s="91" t="s">
        <v>99</v>
      </c>
      <c r="D68" s="129">
        <v>3300000000</v>
      </c>
      <c r="E68" s="91"/>
      <c r="F68" s="93">
        <f t="shared" si="9"/>
        <v>170</v>
      </c>
      <c r="G68" s="93">
        <f>G69</f>
        <v>80.099999999999994</v>
      </c>
      <c r="H68" s="93">
        <f>H69+H75</f>
        <v>9.2999999999999989</v>
      </c>
    </row>
    <row r="69" spans="1:8" ht="20.25" customHeight="1">
      <c r="A69" s="126" t="s">
        <v>314</v>
      </c>
      <c r="B69" s="91" t="s">
        <v>103</v>
      </c>
      <c r="C69" s="91" t="s">
        <v>99</v>
      </c>
      <c r="D69" s="129" t="s">
        <v>334</v>
      </c>
      <c r="E69" s="91"/>
      <c r="F69" s="93">
        <f>F70</f>
        <v>170</v>
      </c>
      <c r="G69" s="93">
        <f>G70</f>
        <v>80.099999999999994</v>
      </c>
      <c r="H69" s="93">
        <f>H70</f>
        <v>9.1</v>
      </c>
    </row>
    <row r="70" spans="1:8" ht="74.400000000000006" customHeight="1">
      <c r="A70" s="159" t="s">
        <v>335</v>
      </c>
      <c r="B70" s="91" t="s">
        <v>103</v>
      </c>
      <c r="C70" s="91" t="s">
        <v>99</v>
      </c>
      <c r="D70" s="129" t="s">
        <v>333</v>
      </c>
      <c r="E70" s="91"/>
      <c r="F70" s="93">
        <f>F73+F72</f>
        <v>170</v>
      </c>
      <c r="G70" s="93">
        <f>G73+G72</f>
        <v>80.099999999999994</v>
      </c>
      <c r="H70" s="93">
        <f>H73+H72</f>
        <v>9.1</v>
      </c>
    </row>
    <row r="71" spans="1:8" ht="33.75" customHeight="1">
      <c r="A71" s="126" t="s">
        <v>312</v>
      </c>
      <c r="B71" s="91" t="s">
        <v>103</v>
      </c>
      <c r="C71" s="91" t="s">
        <v>99</v>
      </c>
      <c r="D71" s="129" t="s">
        <v>332</v>
      </c>
      <c r="E71" s="91"/>
      <c r="F71" s="93">
        <f>F72</f>
        <v>40</v>
      </c>
      <c r="G71" s="93">
        <f>G72</f>
        <v>27.6</v>
      </c>
      <c r="H71" s="93">
        <f>H72</f>
        <v>0</v>
      </c>
    </row>
    <row r="72" spans="1:8" ht="33" customHeight="1">
      <c r="A72" s="126" t="s">
        <v>85</v>
      </c>
      <c r="B72" s="91" t="s">
        <v>103</v>
      </c>
      <c r="C72" s="91" t="s">
        <v>99</v>
      </c>
      <c r="D72" s="129" t="s">
        <v>332</v>
      </c>
      <c r="E72" s="131">
        <v>240</v>
      </c>
      <c r="F72" s="93">
        <f>'Приложение 4'!G72</f>
        <v>40</v>
      </c>
      <c r="G72" s="93">
        <f>'Приложение 4'!H72</f>
        <v>27.6</v>
      </c>
      <c r="H72" s="93">
        <f>'Приложение 4'!I72</f>
        <v>0</v>
      </c>
    </row>
    <row r="73" spans="1:8" ht="25.5" customHeight="1">
      <c r="A73" s="126" t="s">
        <v>92</v>
      </c>
      <c r="B73" s="91" t="s">
        <v>103</v>
      </c>
      <c r="C73" s="91" t="s">
        <v>99</v>
      </c>
      <c r="D73" s="129" t="s">
        <v>331</v>
      </c>
      <c r="E73" s="91"/>
      <c r="F73" s="93">
        <f t="shared" ref="F73:H73" si="10">F74</f>
        <v>130</v>
      </c>
      <c r="G73" s="93">
        <f t="shared" si="10"/>
        <v>52.5</v>
      </c>
      <c r="H73" s="93">
        <f t="shared" si="10"/>
        <v>9.1</v>
      </c>
    </row>
    <row r="74" spans="1:8" ht="36.6" customHeight="1">
      <c r="A74" s="126" t="s">
        <v>85</v>
      </c>
      <c r="B74" s="91" t="s">
        <v>103</v>
      </c>
      <c r="C74" s="91" t="s">
        <v>99</v>
      </c>
      <c r="D74" s="129" t="s">
        <v>331</v>
      </c>
      <c r="E74" s="131">
        <v>240</v>
      </c>
      <c r="F74" s="93">
        <f>'Приложение 4'!G74</f>
        <v>130</v>
      </c>
      <c r="G74" s="93">
        <f>'Приложение 4'!H74</f>
        <v>52.5</v>
      </c>
      <c r="H74" s="93">
        <f>'Приложение 4'!I74</f>
        <v>9.1</v>
      </c>
    </row>
    <row r="75" spans="1:8" ht="18.75" customHeight="1">
      <c r="A75" s="126" t="s">
        <v>282</v>
      </c>
      <c r="B75" s="91" t="s">
        <v>103</v>
      </c>
      <c r="C75" s="91" t="s">
        <v>101</v>
      </c>
      <c r="D75" s="125"/>
      <c r="E75" s="91"/>
      <c r="F75" s="93">
        <f>F76</f>
        <v>24.1</v>
      </c>
      <c r="G75" s="93">
        <f>G76</f>
        <v>41</v>
      </c>
      <c r="H75" s="93">
        <f>H76</f>
        <v>0.2</v>
      </c>
    </row>
    <row r="76" spans="1:8" ht="57.6" customHeight="1">
      <c r="A76" s="159" t="s">
        <v>336</v>
      </c>
      <c r="B76" s="91" t="s">
        <v>103</v>
      </c>
      <c r="C76" s="91" t="s">
        <v>101</v>
      </c>
      <c r="D76" s="91">
        <v>3300000000</v>
      </c>
      <c r="E76" s="91"/>
      <c r="F76" s="93">
        <f>F77</f>
        <v>24.1</v>
      </c>
      <c r="G76" s="93">
        <f>'Приложение 4'!H76</f>
        <v>41</v>
      </c>
      <c r="H76" s="93">
        <f>'Приложение 4'!I76</f>
        <v>0.2</v>
      </c>
    </row>
    <row r="77" spans="1:8" ht="24" customHeight="1">
      <c r="A77" s="126" t="s">
        <v>314</v>
      </c>
      <c r="B77" s="91" t="s">
        <v>103</v>
      </c>
      <c r="C77" s="91" t="s">
        <v>101</v>
      </c>
      <c r="D77" s="91" t="s">
        <v>334</v>
      </c>
      <c r="E77" s="91"/>
      <c r="F77" s="93">
        <f>F78</f>
        <v>24.1</v>
      </c>
      <c r="G77" s="93">
        <f>'Приложение 4'!H77</f>
        <v>41</v>
      </c>
      <c r="H77" s="93">
        <f>'Приложение 4'!I77</f>
        <v>0.2</v>
      </c>
    </row>
    <row r="78" spans="1:8" ht="66.599999999999994" customHeight="1">
      <c r="A78" s="159" t="s">
        <v>335</v>
      </c>
      <c r="B78" s="91" t="s">
        <v>103</v>
      </c>
      <c r="C78" s="91" t="s">
        <v>101</v>
      </c>
      <c r="D78" s="91" t="s">
        <v>333</v>
      </c>
      <c r="E78" s="91"/>
      <c r="F78" s="93">
        <f>F80</f>
        <v>24.1</v>
      </c>
      <c r="G78" s="93">
        <f>'Приложение 4'!H78</f>
        <v>41</v>
      </c>
      <c r="H78" s="93">
        <f>'Приложение 4'!I78</f>
        <v>0.2</v>
      </c>
    </row>
    <row r="79" spans="1:8" ht="34.200000000000003" customHeight="1">
      <c r="A79" s="126" t="s">
        <v>287</v>
      </c>
      <c r="B79" s="91" t="s">
        <v>103</v>
      </c>
      <c r="C79" s="91" t="s">
        <v>101</v>
      </c>
      <c r="D79" s="91" t="s">
        <v>337</v>
      </c>
      <c r="E79" s="91"/>
      <c r="F79" s="93">
        <f>F80</f>
        <v>24.1</v>
      </c>
      <c r="G79" s="93">
        <f>G80</f>
        <v>41</v>
      </c>
      <c r="H79" s="93">
        <f>H80</f>
        <v>0.2</v>
      </c>
    </row>
    <row r="80" spans="1:8" ht="34.200000000000003" customHeight="1">
      <c r="A80" s="159" t="s">
        <v>85</v>
      </c>
      <c r="B80" s="91" t="s">
        <v>103</v>
      </c>
      <c r="C80" s="91" t="s">
        <v>101</v>
      </c>
      <c r="D80" s="91" t="s">
        <v>337</v>
      </c>
      <c r="E80" s="92">
        <v>240</v>
      </c>
      <c r="F80" s="93">
        <f>'Приложение 4'!G80</f>
        <v>24.1</v>
      </c>
      <c r="G80" s="93">
        <f>'Приложение 4'!H80</f>
        <v>41</v>
      </c>
      <c r="H80" s="93">
        <f>'Приложение 4'!I80</f>
        <v>0.2</v>
      </c>
    </row>
    <row r="81" spans="1:8" ht="15.75" customHeight="1">
      <c r="A81" s="156" t="s">
        <v>66</v>
      </c>
      <c r="B81" s="122" t="s">
        <v>104</v>
      </c>
      <c r="C81" s="122" t="s">
        <v>225</v>
      </c>
      <c r="D81" s="123"/>
      <c r="E81" s="122"/>
      <c r="F81" s="90">
        <f t="shared" ref="F81:H84" si="11">F82</f>
        <v>1025.0999999999999</v>
      </c>
      <c r="G81" s="90">
        <f t="shared" si="11"/>
        <v>819.2</v>
      </c>
      <c r="H81" s="90">
        <f t="shared" si="11"/>
        <v>737</v>
      </c>
    </row>
    <row r="82" spans="1:8" ht="15.6">
      <c r="A82" s="126" t="s">
        <v>67</v>
      </c>
      <c r="B82" s="91" t="s">
        <v>104</v>
      </c>
      <c r="C82" s="91" t="s">
        <v>98</v>
      </c>
      <c r="D82" s="125"/>
      <c r="E82" s="91"/>
      <c r="F82" s="93">
        <f t="shared" si="11"/>
        <v>1025.0999999999999</v>
      </c>
      <c r="G82" s="93">
        <f t="shared" si="11"/>
        <v>819.2</v>
      </c>
      <c r="H82" s="93">
        <f t="shared" si="11"/>
        <v>737</v>
      </c>
    </row>
    <row r="83" spans="1:8" ht="55.8" customHeight="1">
      <c r="A83" s="126" t="s">
        <v>200</v>
      </c>
      <c r="B83" s="91" t="s">
        <v>104</v>
      </c>
      <c r="C83" s="91" t="s">
        <v>98</v>
      </c>
      <c r="D83" s="91">
        <v>3100000000</v>
      </c>
      <c r="E83" s="91"/>
      <c r="F83" s="93">
        <f>F84</f>
        <v>1025.0999999999999</v>
      </c>
      <c r="G83" s="93">
        <f>G84</f>
        <v>819.2</v>
      </c>
      <c r="H83" s="93">
        <f>H84</f>
        <v>737</v>
      </c>
    </row>
    <row r="84" spans="1:8" ht="19.8" customHeight="1">
      <c r="A84" s="126" t="s">
        <v>314</v>
      </c>
      <c r="B84" s="91" t="s">
        <v>104</v>
      </c>
      <c r="C84" s="91" t="s">
        <v>98</v>
      </c>
      <c r="D84" s="91" t="s">
        <v>318</v>
      </c>
      <c r="E84" s="91"/>
      <c r="F84" s="93">
        <f>F85</f>
        <v>1025.0999999999999</v>
      </c>
      <c r="G84" s="93">
        <f t="shared" si="11"/>
        <v>819.2</v>
      </c>
      <c r="H84" s="93">
        <f>H85</f>
        <v>737</v>
      </c>
    </row>
    <row r="85" spans="1:8" ht="57.6" customHeight="1">
      <c r="A85" s="126" t="s">
        <v>339</v>
      </c>
      <c r="B85" s="91" t="s">
        <v>104</v>
      </c>
      <c r="C85" s="91" t="s">
        <v>98</v>
      </c>
      <c r="D85" s="91" t="s">
        <v>310</v>
      </c>
      <c r="E85" s="91"/>
      <c r="F85" s="93">
        <f>F87+F89+F91</f>
        <v>1025.0999999999999</v>
      </c>
      <c r="G85" s="93">
        <f>G89+G91+G87</f>
        <v>819.2</v>
      </c>
      <c r="H85" s="93">
        <f>H88+H90</f>
        <v>737</v>
      </c>
    </row>
    <row r="86" spans="1:8" ht="21" customHeight="1">
      <c r="A86" s="126" t="s">
        <v>349</v>
      </c>
      <c r="B86" s="91" t="s">
        <v>104</v>
      </c>
      <c r="C86" s="91" t="s">
        <v>98</v>
      </c>
      <c r="D86" s="91" t="s">
        <v>348</v>
      </c>
      <c r="E86" s="91"/>
      <c r="F86" s="93">
        <f>F87</f>
        <v>4</v>
      </c>
      <c r="G86" s="93">
        <f>G87</f>
        <v>0</v>
      </c>
      <c r="H86" s="93">
        <f>H87</f>
        <v>0</v>
      </c>
    </row>
    <row r="87" spans="1:8" ht="34.200000000000003" customHeight="1">
      <c r="A87" s="126" t="s">
        <v>85</v>
      </c>
      <c r="B87" s="91" t="s">
        <v>104</v>
      </c>
      <c r="C87" s="91" t="s">
        <v>98</v>
      </c>
      <c r="D87" s="91" t="s">
        <v>348</v>
      </c>
      <c r="E87" s="92">
        <v>240</v>
      </c>
      <c r="F87" s="93">
        <f>'Приложение 4'!G87</f>
        <v>4</v>
      </c>
      <c r="G87" s="93">
        <f>'Приложение 4'!H87</f>
        <v>0</v>
      </c>
      <c r="H87" s="93">
        <f>'Приложение 4'!I87</f>
        <v>0</v>
      </c>
    </row>
    <row r="88" spans="1:8" ht="46.2" customHeight="1">
      <c r="A88" s="126" t="s">
        <v>93</v>
      </c>
      <c r="B88" s="91" t="s">
        <v>104</v>
      </c>
      <c r="C88" s="91" t="s">
        <v>98</v>
      </c>
      <c r="D88" s="91" t="s">
        <v>338</v>
      </c>
      <c r="E88" s="91"/>
      <c r="F88" s="93">
        <f>F89</f>
        <v>595.6</v>
      </c>
      <c r="G88" s="93">
        <f>G89</f>
        <v>393.7</v>
      </c>
      <c r="H88" s="93">
        <f>H89</f>
        <v>311.5</v>
      </c>
    </row>
    <row r="89" spans="1:8" ht="30" customHeight="1">
      <c r="A89" s="126" t="s">
        <v>85</v>
      </c>
      <c r="B89" s="91" t="s">
        <v>104</v>
      </c>
      <c r="C89" s="91" t="s">
        <v>98</v>
      </c>
      <c r="D89" s="91" t="s">
        <v>338</v>
      </c>
      <c r="E89" s="92">
        <v>240</v>
      </c>
      <c r="F89" s="93">
        <f>'Приложение 4'!G89</f>
        <v>595.6</v>
      </c>
      <c r="G89" s="93">
        <f>'Приложение 4'!H89</f>
        <v>393.7</v>
      </c>
      <c r="H89" s="93">
        <f>'Приложение 4'!I89</f>
        <v>311.5</v>
      </c>
    </row>
    <row r="90" spans="1:8" ht="73.8" customHeight="1">
      <c r="A90" s="126" t="s">
        <v>94</v>
      </c>
      <c r="B90" s="91" t="s">
        <v>104</v>
      </c>
      <c r="C90" s="91" t="s">
        <v>98</v>
      </c>
      <c r="D90" s="91" t="s">
        <v>340</v>
      </c>
      <c r="E90" s="91"/>
      <c r="F90" s="93">
        <f>F91</f>
        <v>425.5</v>
      </c>
      <c r="G90" s="93">
        <f>G91</f>
        <v>425.5</v>
      </c>
      <c r="H90" s="93">
        <f>H91</f>
        <v>425.5</v>
      </c>
    </row>
    <row r="91" spans="1:8" ht="27" customHeight="1">
      <c r="A91" s="126" t="s">
        <v>50</v>
      </c>
      <c r="B91" s="91" t="s">
        <v>104</v>
      </c>
      <c r="C91" s="91" t="s">
        <v>98</v>
      </c>
      <c r="D91" s="91" t="s">
        <v>340</v>
      </c>
      <c r="E91" s="92">
        <v>540</v>
      </c>
      <c r="F91" s="93">
        <f>'Приложение 4'!G91</f>
        <v>425.5</v>
      </c>
      <c r="G91" s="93">
        <f>'Приложение 4'!H91</f>
        <v>425.5</v>
      </c>
      <c r="H91" s="93">
        <f>'Приложение 4'!I91</f>
        <v>425.5</v>
      </c>
    </row>
    <row r="92" spans="1:8" ht="46.5" customHeight="1">
      <c r="A92" s="160" t="s">
        <v>68</v>
      </c>
      <c r="B92" s="87">
        <v>14</v>
      </c>
      <c r="C92" s="122" t="s">
        <v>225</v>
      </c>
      <c r="D92" s="123"/>
      <c r="E92" s="122"/>
      <c r="F92" s="95">
        <f t="shared" ref="F92:H95" si="12">F93</f>
        <v>555.5</v>
      </c>
      <c r="G92" s="95">
        <f t="shared" si="12"/>
        <v>555.5</v>
      </c>
      <c r="H92" s="95">
        <f t="shared" si="12"/>
        <v>555.5</v>
      </c>
    </row>
    <row r="93" spans="1:8" ht="21" customHeight="1">
      <c r="A93" s="126" t="s">
        <v>69</v>
      </c>
      <c r="B93" s="91">
        <v>14</v>
      </c>
      <c r="C93" s="91" t="s">
        <v>101</v>
      </c>
      <c r="D93" s="125"/>
      <c r="E93" s="91"/>
      <c r="F93" s="93">
        <f t="shared" si="12"/>
        <v>555.5</v>
      </c>
      <c r="G93" s="93">
        <f t="shared" si="12"/>
        <v>555.5</v>
      </c>
      <c r="H93" s="93">
        <f t="shared" si="12"/>
        <v>555.5</v>
      </c>
    </row>
    <row r="94" spans="1:8" ht="55.2" customHeight="1">
      <c r="A94" s="126" t="s">
        <v>197</v>
      </c>
      <c r="B94" s="91">
        <v>14</v>
      </c>
      <c r="C94" s="91" t="s">
        <v>101</v>
      </c>
      <c r="D94" s="91">
        <v>3100000000</v>
      </c>
      <c r="E94" s="91"/>
      <c r="F94" s="93">
        <f t="shared" si="12"/>
        <v>555.5</v>
      </c>
      <c r="G94" s="93">
        <f t="shared" si="12"/>
        <v>555.5</v>
      </c>
      <c r="H94" s="93">
        <f t="shared" si="12"/>
        <v>555.5</v>
      </c>
    </row>
    <row r="95" spans="1:8" ht="21" customHeight="1">
      <c r="A95" s="126" t="s">
        <v>314</v>
      </c>
      <c r="B95" s="91">
        <v>14</v>
      </c>
      <c r="C95" s="91" t="s">
        <v>101</v>
      </c>
      <c r="D95" s="91" t="s">
        <v>318</v>
      </c>
      <c r="E95" s="91"/>
      <c r="F95" s="93">
        <f t="shared" si="12"/>
        <v>555.5</v>
      </c>
      <c r="G95" s="93">
        <f t="shared" si="12"/>
        <v>555.5</v>
      </c>
      <c r="H95" s="93">
        <f t="shared" si="12"/>
        <v>555.5</v>
      </c>
    </row>
    <row r="96" spans="1:8" ht="71.400000000000006" customHeight="1">
      <c r="A96" s="126" t="s">
        <v>313</v>
      </c>
      <c r="B96" s="91">
        <v>14</v>
      </c>
      <c r="C96" s="91" t="s">
        <v>101</v>
      </c>
      <c r="D96" s="91" t="s">
        <v>341</v>
      </c>
      <c r="E96" s="91"/>
      <c r="F96" s="93">
        <f>F97+F99+F101</f>
        <v>555.5</v>
      </c>
      <c r="G96" s="93">
        <f>G97+G99+G101</f>
        <v>555.5</v>
      </c>
      <c r="H96" s="93">
        <f>H97+H99+H101</f>
        <v>555.5</v>
      </c>
    </row>
    <row r="97" spans="1:8" ht="73.2" customHeight="1">
      <c r="A97" s="126" t="s">
        <v>95</v>
      </c>
      <c r="B97" s="91">
        <v>14</v>
      </c>
      <c r="C97" s="91" t="s">
        <v>101</v>
      </c>
      <c r="D97" s="91" t="s">
        <v>342</v>
      </c>
      <c r="E97" s="91"/>
      <c r="F97" s="93">
        <f>F98</f>
        <v>15.3</v>
      </c>
      <c r="G97" s="93">
        <f>G98</f>
        <v>15.3</v>
      </c>
      <c r="H97" s="93">
        <f>H98</f>
        <v>15.3</v>
      </c>
    </row>
    <row r="98" spans="1:8" ht="21.75" customHeight="1">
      <c r="A98" s="126" t="s">
        <v>50</v>
      </c>
      <c r="B98" s="91">
        <v>14</v>
      </c>
      <c r="C98" s="91" t="s">
        <v>101</v>
      </c>
      <c r="D98" s="91" t="s">
        <v>342</v>
      </c>
      <c r="E98" s="92">
        <v>540</v>
      </c>
      <c r="F98" s="93">
        <f>'Приложение 4'!G98</f>
        <v>15.3</v>
      </c>
      <c r="G98" s="93">
        <f>'Приложение 4'!H98</f>
        <v>15.3</v>
      </c>
      <c r="H98" s="93">
        <f>'Приложение 4'!I98</f>
        <v>15.3</v>
      </c>
    </row>
    <row r="99" spans="1:8" ht="111" customHeight="1">
      <c r="A99" s="126" t="s">
        <v>96</v>
      </c>
      <c r="B99" s="91">
        <v>14</v>
      </c>
      <c r="C99" s="91" t="s">
        <v>101</v>
      </c>
      <c r="D99" s="91" t="s">
        <v>343</v>
      </c>
      <c r="E99" s="91"/>
      <c r="F99" s="93">
        <f>F100</f>
        <v>540</v>
      </c>
      <c r="G99" s="93">
        <f>G100</f>
        <v>540</v>
      </c>
      <c r="H99" s="93">
        <f>H100</f>
        <v>540</v>
      </c>
    </row>
    <row r="100" spans="1:8" ht="21" customHeight="1">
      <c r="A100" s="126" t="s">
        <v>50</v>
      </c>
      <c r="B100" s="91">
        <v>14</v>
      </c>
      <c r="C100" s="91" t="s">
        <v>101</v>
      </c>
      <c r="D100" s="91" t="s">
        <v>343</v>
      </c>
      <c r="E100" s="92">
        <v>540</v>
      </c>
      <c r="F100" s="93">
        <f>'Приложение 4'!G100</f>
        <v>540</v>
      </c>
      <c r="G100" s="93">
        <f>'Приложение 4'!H100</f>
        <v>540</v>
      </c>
      <c r="H100" s="93">
        <f>'Приложение 4'!I100</f>
        <v>540</v>
      </c>
    </row>
    <row r="101" spans="1:8" ht="114.6" customHeight="1">
      <c r="A101" s="126" t="s">
        <v>196</v>
      </c>
      <c r="B101" s="130">
        <v>14</v>
      </c>
      <c r="C101" s="130" t="s">
        <v>101</v>
      </c>
      <c r="D101" s="130" t="s">
        <v>344</v>
      </c>
      <c r="E101" s="91"/>
      <c r="F101" s="93">
        <f>F102</f>
        <v>0.2</v>
      </c>
      <c r="G101" s="93">
        <f>G102</f>
        <v>0.2</v>
      </c>
      <c r="H101" s="93">
        <f>H102</f>
        <v>0.2</v>
      </c>
    </row>
    <row r="102" spans="1:8" ht="18.75" customHeight="1">
      <c r="A102" s="126" t="s">
        <v>50</v>
      </c>
      <c r="B102" s="130">
        <v>14</v>
      </c>
      <c r="C102" s="130" t="s">
        <v>101</v>
      </c>
      <c r="D102" s="130">
        <v>3110161050</v>
      </c>
      <c r="E102" s="134">
        <v>540</v>
      </c>
      <c r="F102" s="93">
        <f>'Приложение 4'!G102</f>
        <v>0.2</v>
      </c>
      <c r="G102" s="93">
        <f>'Приложение 4'!H102</f>
        <v>0.2</v>
      </c>
      <c r="H102" s="93">
        <f>'Приложение 4'!I102</f>
        <v>0.2</v>
      </c>
    </row>
    <row r="103" spans="1:8" ht="18.75" customHeight="1">
      <c r="A103" s="126" t="s">
        <v>70</v>
      </c>
      <c r="B103" s="91" t="s">
        <v>330</v>
      </c>
      <c r="C103" s="130"/>
      <c r="D103" s="91"/>
      <c r="E103" s="91"/>
      <c r="F103" s="93"/>
      <c r="G103" s="93">
        <f>'Приложение 4'!H103</f>
        <v>118.2</v>
      </c>
      <c r="H103" s="93">
        <f>'Приложение 4'!I103</f>
        <v>239.9</v>
      </c>
    </row>
    <row r="104" spans="1:8" ht="15.6">
      <c r="A104" s="86" t="s">
        <v>97</v>
      </c>
      <c r="B104" s="91"/>
      <c r="C104" s="91"/>
      <c r="D104" s="91"/>
      <c r="E104" s="92"/>
      <c r="F104" s="95">
        <f>F13+F28+F36+F49+F66+F81+F92</f>
        <v>4872.8999999999996</v>
      </c>
      <c r="G104" s="95">
        <f>G13+G28+G36+G49+G66+G81+G92+G103</f>
        <v>5010.6000000000004</v>
      </c>
      <c r="H104" s="95">
        <f>+H13+H28+H36+H49+H82+H93+H66+H103</f>
        <v>5158.3999999999996</v>
      </c>
    </row>
    <row r="105" spans="1:8">
      <c r="A105" s="1"/>
      <c r="B105" s="96"/>
      <c r="C105" s="96"/>
      <c r="D105" s="96"/>
      <c r="E105" s="1"/>
      <c r="F105" s="1"/>
      <c r="G105" s="1"/>
      <c r="H105" s="1"/>
    </row>
    <row r="106" spans="1:8">
      <c r="B106" s="58"/>
      <c r="C106" s="58"/>
      <c r="D106" s="58"/>
    </row>
    <row r="107" spans="1:8">
      <c r="B107" s="58"/>
      <c r="C107" s="58"/>
      <c r="D107" s="58"/>
    </row>
    <row r="108" spans="1:8">
      <c r="B108" s="58"/>
      <c r="C108" s="58"/>
      <c r="D108" s="58"/>
    </row>
    <row r="109" spans="1:8">
      <c r="B109" s="58"/>
      <c r="C109" s="58"/>
      <c r="D109" s="58"/>
    </row>
    <row r="110" spans="1:8">
      <c r="B110" s="58"/>
      <c r="C110" s="58"/>
      <c r="D110" s="58"/>
    </row>
    <row r="111" spans="1:8">
      <c r="B111" s="58"/>
      <c r="C111" s="58"/>
      <c r="D111" s="58"/>
    </row>
    <row r="112" spans="1:8">
      <c r="B112" s="58"/>
      <c r="C112" s="58"/>
      <c r="D112" s="58"/>
    </row>
    <row r="113" spans="2:4">
      <c r="B113" s="58"/>
      <c r="C113" s="58"/>
      <c r="D113" s="58"/>
    </row>
    <row r="114" spans="2:4">
      <c r="B114" s="58"/>
      <c r="C114" s="58"/>
      <c r="D114" s="58"/>
    </row>
  </sheetData>
  <mergeCells count="13">
    <mergeCell ref="A8:H8"/>
    <mergeCell ref="A9:A10"/>
    <mergeCell ref="B9:B10"/>
    <mergeCell ref="C9:C10"/>
    <mergeCell ref="D9:D10"/>
    <mergeCell ref="E9:E10"/>
    <mergeCell ref="F9:H9"/>
    <mergeCell ref="A6:H7"/>
    <mergeCell ref="A1:H1"/>
    <mergeCell ref="A2:H2"/>
    <mergeCell ref="A3:H3"/>
    <mergeCell ref="A4:H4"/>
    <mergeCell ref="A5:H5"/>
  </mergeCells>
  <pageMargins left="0.59055118110236227" right="0" top="0" bottom="0" header="0.31496062992125984" footer="0.19685039370078741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64"/>
  <sheetViews>
    <sheetView topLeftCell="A61" zoomScale="98" zoomScaleNormal="98" workbookViewId="0">
      <selection sqref="A1:H63"/>
    </sheetView>
  </sheetViews>
  <sheetFormatPr defaultColWidth="9.109375" defaultRowHeight="14.4"/>
  <cols>
    <col min="1" max="1" width="32.109375" style="57" customWidth="1"/>
    <col min="2" max="2" width="12" style="57" customWidth="1"/>
    <col min="3" max="3" width="6.5546875" style="57" customWidth="1"/>
    <col min="4" max="4" width="6" style="57" customWidth="1"/>
    <col min="5" max="5" width="5.88671875" style="57" customWidth="1"/>
    <col min="6" max="6" width="13.88671875" style="57" customWidth="1"/>
    <col min="7" max="7" width="9.109375" style="57"/>
    <col min="8" max="8" width="10.44140625" style="57" customWidth="1"/>
    <col min="9" max="16384" width="9.109375" style="57"/>
  </cols>
  <sheetData>
    <row r="1" spans="1:8">
      <c r="A1" s="214" t="s">
        <v>296</v>
      </c>
      <c r="B1" s="214"/>
      <c r="C1" s="214"/>
      <c r="D1" s="214"/>
      <c r="E1" s="214"/>
      <c r="F1" s="214"/>
      <c r="G1" s="214"/>
      <c r="H1" s="214"/>
    </row>
    <row r="2" spans="1:8">
      <c r="A2" s="214" t="s">
        <v>73</v>
      </c>
      <c r="B2" s="214"/>
      <c r="C2" s="214"/>
      <c r="D2" s="214"/>
      <c r="E2" s="214"/>
      <c r="F2" s="214"/>
      <c r="G2" s="214"/>
      <c r="H2" s="214"/>
    </row>
    <row r="3" spans="1:8">
      <c r="A3" s="214" t="s">
        <v>394</v>
      </c>
      <c r="B3" s="214"/>
      <c r="C3" s="214"/>
      <c r="D3" s="214"/>
      <c r="E3" s="214"/>
      <c r="F3" s="214"/>
      <c r="G3" s="214"/>
      <c r="H3" s="214"/>
    </row>
    <row r="4" spans="1:8" ht="14.4" customHeight="1">
      <c r="A4" s="214" t="s">
        <v>397</v>
      </c>
      <c r="B4" s="214"/>
      <c r="C4" s="214"/>
      <c r="D4" s="214"/>
      <c r="E4" s="214"/>
      <c r="F4" s="214"/>
      <c r="G4" s="214"/>
      <c r="H4" s="214"/>
    </row>
    <row r="5" spans="1:8" ht="12.6" customHeight="1">
      <c r="A5" s="200" t="s">
        <v>386</v>
      </c>
      <c r="B5" s="200"/>
      <c r="C5" s="200"/>
      <c r="D5" s="200"/>
      <c r="E5" s="200"/>
      <c r="F5" s="200"/>
      <c r="G5" s="200"/>
      <c r="H5" s="200"/>
    </row>
    <row r="6" spans="1:8" ht="14.4" customHeight="1">
      <c r="A6" s="211" t="s">
        <v>398</v>
      </c>
      <c r="B6" s="211"/>
      <c r="C6" s="211"/>
      <c r="D6" s="211"/>
      <c r="E6" s="211"/>
      <c r="F6" s="211"/>
      <c r="G6" s="211"/>
      <c r="H6" s="211"/>
    </row>
    <row r="7" spans="1:8">
      <c r="A7" s="211"/>
      <c r="B7" s="211"/>
      <c r="C7" s="211"/>
      <c r="D7" s="211"/>
      <c r="E7" s="211"/>
      <c r="F7" s="211"/>
      <c r="G7" s="211"/>
      <c r="H7" s="211"/>
    </row>
    <row r="8" spans="1:8" ht="40.5" customHeight="1">
      <c r="A8" s="211"/>
      <c r="B8" s="211"/>
      <c r="C8" s="211"/>
      <c r="D8" s="211"/>
      <c r="E8" s="211"/>
      <c r="F8" s="211"/>
      <c r="G8" s="211"/>
      <c r="H8" s="211"/>
    </row>
    <row r="9" spans="1:8">
      <c r="A9" s="135"/>
      <c r="B9" s="1"/>
      <c r="C9" s="1"/>
      <c r="D9" s="1"/>
      <c r="E9" s="1"/>
      <c r="F9" s="1"/>
      <c r="G9" s="213" t="s">
        <v>109</v>
      </c>
      <c r="H9" s="213"/>
    </row>
    <row r="10" spans="1:8">
      <c r="A10" s="161" t="s">
        <v>75</v>
      </c>
      <c r="B10" s="136" t="s">
        <v>79</v>
      </c>
      <c r="C10" s="136" t="s">
        <v>105</v>
      </c>
      <c r="D10" s="136" t="s">
        <v>106</v>
      </c>
      <c r="E10" s="136" t="s">
        <v>80</v>
      </c>
      <c r="F10" s="136">
        <v>2026</v>
      </c>
      <c r="G10" s="136">
        <v>2027</v>
      </c>
      <c r="H10" s="136">
        <v>2028</v>
      </c>
    </row>
    <row r="11" spans="1:8">
      <c r="A11" s="161">
        <v>1</v>
      </c>
      <c r="B11" s="136">
        <v>2</v>
      </c>
      <c r="C11" s="136">
        <v>3</v>
      </c>
      <c r="D11" s="136">
        <v>4</v>
      </c>
      <c r="E11" s="136">
        <v>5</v>
      </c>
      <c r="F11" s="136">
        <v>6</v>
      </c>
      <c r="G11" s="136">
        <v>7</v>
      </c>
      <c r="H11" s="136">
        <v>8</v>
      </c>
    </row>
    <row r="12" spans="1:8" ht="90.75" customHeight="1">
      <c r="A12" s="110" t="s">
        <v>197</v>
      </c>
      <c r="B12" s="123">
        <v>3100000000</v>
      </c>
      <c r="C12" s="137"/>
      <c r="D12" s="137"/>
      <c r="E12" s="137"/>
      <c r="F12" s="138">
        <f>F13</f>
        <v>3831.7000000000003</v>
      </c>
      <c r="G12" s="138">
        <f>G13</f>
        <v>3645.4000000000005</v>
      </c>
      <c r="H12" s="138">
        <f>H13</f>
        <v>3740.4</v>
      </c>
    </row>
    <row r="13" spans="1:8" ht="20.399999999999999" customHeight="1">
      <c r="A13" s="92" t="s">
        <v>314</v>
      </c>
      <c r="B13" s="139" t="s">
        <v>318</v>
      </c>
      <c r="C13" s="140"/>
      <c r="D13" s="140"/>
      <c r="E13" s="140"/>
      <c r="F13" s="138">
        <f>F14+F30+F37+F41</f>
        <v>3831.7000000000003</v>
      </c>
      <c r="G13" s="138">
        <f>G14+G30+G37+G41</f>
        <v>3645.4000000000005</v>
      </c>
      <c r="H13" s="138">
        <f>H14+H31+H33+H35+H41+H37</f>
        <v>3740.4</v>
      </c>
    </row>
    <row r="14" spans="1:8" ht="97.95" customHeight="1">
      <c r="A14" s="92" t="s">
        <v>313</v>
      </c>
      <c r="B14" s="139" t="s">
        <v>341</v>
      </c>
      <c r="C14" s="140"/>
      <c r="D14" s="140"/>
      <c r="E14" s="140"/>
      <c r="F14" s="138">
        <f>F16+F17+F21+F25+F27+F29</f>
        <v>2737.8</v>
      </c>
      <c r="G14" s="138">
        <f>G15+G17+G21+G26+G28+G25</f>
        <v>2767.5</v>
      </c>
      <c r="H14" s="138">
        <f>H15+H17+H21+H26+H28+H25</f>
        <v>2845.9</v>
      </c>
    </row>
    <row r="15" spans="1:8" ht="19.95" customHeight="1">
      <c r="A15" s="92" t="s">
        <v>82</v>
      </c>
      <c r="B15" s="139" t="s">
        <v>345</v>
      </c>
      <c r="C15" s="140"/>
      <c r="D15" s="140"/>
      <c r="E15" s="140"/>
      <c r="F15" s="141">
        <f>'Приложение 4'!G18</f>
        <v>902.7</v>
      </c>
      <c r="G15" s="141">
        <f>'Приложение 4'!H18</f>
        <v>902.7</v>
      </c>
      <c r="H15" s="141">
        <f>'Приложение 4'!I18</f>
        <v>902.7</v>
      </c>
    </row>
    <row r="16" spans="1:8" ht="40.950000000000003" customHeight="1">
      <c r="A16" s="103" t="s">
        <v>83</v>
      </c>
      <c r="B16" s="139" t="s">
        <v>345</v>
      </c>
      <c r="C16" s="140" t="s">
        <v>98</v>
      </c>
      <c r="D16" s="140" t="s">
        <v>99</v>
      </c>
      <c r="E16" s="140">
        <v>120</v>
      </c>
      <c r="F16" s="141">
        <f>'Приложение 4'!G19</f>
        <v>902.7</v>
      </c>
      <c r="G16" s="141">
        <f>'Приложение 4'!H19</f>
        <v>902.7</v>
      </c>
      <c r="H16" s="141">
        <f>'Приложение 4'!I19</f>
        <v>902.7</v>
      </c>
    </row>
    <row r="17" spans="1:8" ht="23.4" customHeight="1">
      <c r="A17" s="92" t="s">
        <v>84</v>
      </c>
      <c r="B17" s="92">
        <v>3140110020</v>
      </c>
      <c r="C17" s="140"/>
      <c r="D17" s="140"/>
      <c r="E17" s="140"/>
      <c r="F17" s="141">
        <f>'Приложение 4'!G24</f>
        <v>1026.4000000000001</v>
      </c>
      <c r="G17" s="141">
        <f>'Приложение 4'!H24</f>
        <v>1026.4000000000001</v>
      </c>
      <c r="H17" s="141">
        <f>'Приложение 4'!I24</f>
        <v>1026.4000000000001</v>
      </c>
    </row>
    <row r="18" spans="1:8" ht="39" customHeight="1">
      <c r="A18" s="103" t="s">
        <v>83</v>
      </c>
      <c r="B18" s="92">
        <v>3140110020</v>
      </c>
      <c r="C18" s="140" t="s">
        <v>98</v>
      </c>
      <c r="D18" s="140" t="s">
        <v>100</v>
      </c>
      <c r="E18" s="140">
        <v>120</v>
      </c>
      <c r="F18" s="141">
        <f>'Приложение 4'!G25</f>
        <v>709.7</v>
      </c>
      <c r="G18" s="141">
        <f>'Приложение 4'!H25</f>
        <v>709.7</v>
      </c>
      <c r="H18" s="141">
        <f>'Приложение 4'!I25</f>
        <v>709.7</v>
      </c>
    </row>
    <row r="19" spans="1:8" ht="39.6" customHeight="1">
      <c r="A19" s="103" t="s">
        <v>85</v>
      </c>
      <c r="B19" s="92">
        <v>3140110020</v>
      </c>
      <c r="C19" s="140" t="s">
        <v>98</v>
      </c>
      <c r="D19" s="140" t="s">
        <v>100</v>
      </c>
      <c r="E19" s="140">
        <v>240</v>
      </c>
      <c r="F19" s="141">
        <f>'Приложение 4'!G26</f>
        <v>312</v>
      </c>
      <c r="G19" s="141">
        <f>'Приложение 4'!H26</f>
        <v>312</v>
      </c>
      <c r="H19" s="141">
        <f>'Приложение 4'!I26</f>
        <v>312</v>
      </c>
    </row>
    <row r="20" spans="1:8" ht="28.2" customHeight="1">
      <c r="A20" s="92" t="s">
        <v>86</v>
      </c>
      <c r="B20" s="92">
        <v>3140110020</v>
      </c>
      <c r="C20" s="140" t="s">
        <v>98</v>
      </c>
      <c r="D20" s="140" t="s">
        <v>100</v>
      </c>
      <c r="E20" s="140">
        <v>850</v>
      </c>
      <c r="F20" s="141">
        <f>'Приложение 4'!G27</f>
        <v>4.7</v>
      </c>
      <c r="G20" s="141">
        <f>'Приложение 4'!H27</f>
        <v>4.7</v>
      </c>
      <c r="H20" s="141">
        <f>'Приложение 4'!I27</f>
        <v>4.7</v>
      </c>
    </row>
    <row r="21" spans="1:8" ht="56.4" customHeight="1">
      <c r="A21" s="92" t="s">
        <v>315</v>
      </c>
      <c r="B21" s="91" t="s">
        <v>316</v>
      </c>
      <c r="C21" s="140"/>
      <c r="D21" s="140"/>
      <c r="E21" s="140"/>
      <c r="F21" s="141">
        <f>'Приложение 4'!G33</f>
        <v>253.2</v>
      </c>
      <c r="G21" s="141">
        <f>'Приложение 4'!H33</f>
        <v>282.90000000000003</v>
      </c>
      <c r="H21" s="141">
        <f>'Приложение 4'!I33</f>
        <v>361.3</v>
      </c>
    </row>
    <row r="22" spans="1:8" ht="46.2" customHeight="1">
      <c r="A22" s="103" t="s">
        <v>83</v>
      </c>
      <c r="B22" s="91" t="s">
        <v>316</v>
      </c>
      <c r="C22" s="140" t="s">
        <v>99</v>
      </c>
      <c r="D22" s="140" t="s">
        <v>101</v>
      </c>
      <c r="E22" s="140">
        <v>120</v>
      </c>
      <c r="F22" s="141">
        <f>'Приложение 4'!G34</f>
        <v>219.6</v>
      </c>
      <c r="G22" s="141">
        <f>'Приложение 4'!H34</f>
        <v>249.3</v>
      </c>
      <c r="H22" s="141">
        <f>'Приложение 4'!I34</f>
        <v>327.7</v>
      </c>
    </row>
    <row r="23" spans="1:8" ht="40.950000000000003" customHeight="1">
      <c r="A23" s="103" t="s">
        <v>85</v>
      </c>
      <c r="B23" s="91" t="s">
        <v>316</v>
      </c>
      <c r="C23" s="140" t="s">
        <v>99</v>
      </c>
      <c r="D23" s="140" t="s">
        <v>101</v>
      </c>
      <c r="E23" s="140">
        <v>240</v>
      </c>
      <c r="F23" s="141">
        <f>'Приложение 4'!G35</f>
        <v>33.6</v>
      </c>
      <c r="G23" s="141">
        <f>'Приложение 4'!H35</f>
        <v>33.6</v>
      </c>
      <c r="H23" s="141">
        <f>'Приложение 4'!I35</f>
        <v>33.6</v>
      </c>
    </row>
    <row r="24" spans="1:8" ht="100.8" customHeight="1">
      <c r="A24" s="92" t="s">
        <v>95</v>
      </c>
      <c r="B24" s="139" t="s">
        <v>342</v>
      </c>
      <c r="C24" s="140"/>
      <c r="D24" s="140"/>
      <c r="E24" s="140"/>
      <c r="F24" s="141">
        <f>F25</f>
        <v>15.3</v>
      </c>
      <c r="G24" s="141">
        <f>G25</f>
        <v>15.3</v>
      </c>
      <c r="H24" s="141">
        <f>H25</f>
        <v>15.3</v>
      </c>
    </row>
    <row r="25" spans="1:8" ht="16.2" customHeight="1">
      <c r="A25" s="103" t="s">
        <v>50</v>
      </c>
      <c r="B25" s="139" t="s">
        <v>342</v>
      </c>
      <c r="C25" s="140">
        <v>14</v>
      </c>
      <c r="D25" s="140" t="s">
        <v>101</v>
      </c>
      <c r="E25" s="140" t="s">
        <v>108</v>
      </c>
      <c r="F25" s="141">
        <f>'Приложение 4'!G98</f>
        <v>15.3</v>
      </c>
      <c r="G25" s="141">
        <f>'Приложение 4'!H98</f>
        <v>15.3</v>
      </c>
      <c r="H25" s="141">
        <f>'Приложение 4'!I98</f>
        <v>15.3</v>
      </c>
    </row>
    <row r="26" spans="1:8" ht="152.4" customHeight="1">
      <c r="A26" s="92" t="s">
        <v>96</v>
      </c>
      <c r="B26" s="139" t="s">
        <v>343</v>
      </c>
      <c r="C26" s="140">
        <v>14</v>
      </c>
      <c r="D26" s="140" t="s">
        <v>101</v>
      </c>
      <c r="E26" s="140"/>
      <c r="F26" s="141">
        <f>'Приложение 4'!G99</f>
        <v>540</v>
      </c>
      <c r="G26" s="141">
        <f>'Приложение 4'!H99</f>
        <v>540</v>
      </c>
      <c r="H26" s="141">
        <f>'Приложение 4'!I99</f>
        <v>540</v>
      </c>
    </row>
    <row r="27" spans="1:8" ht="15.6" customHeight="1">
      <c r="A27" s="103" t="s">
        <v>50</v>
      </c>
      <c r="B27" s="139" t="s">
        <v>343</v>
      </c>
      <c r="C27" s="140">
        <v>14</v>
      </c>
      <c r="D27" s="140" t="s">
        <v>101</v>
      </c>
      <c r="E27" s="125">
        <v>540</v>
      </c>
      <c r="F27" s="141">
        <f>'Приложение 4'!G99</f>
        <v>540</v>
      </c>
      <c r="G27" s="141">
        <f>'Приложение 4'!H99</f>
        <v>540</v>
      </c>
      <c r="H27" s="141">
        <f>'Приложение 4'!I99</f>
        <v>540</v>
      </c>
    </row>
    <row r="28" spans="1:8" ht="151.94999999999999" customHeight="1">
      <c r="A28" s="92" t="s">
        <v>196</v>
      </c>
      <c r="B28" s="91" t="s">
        <v>344</v>
      </c>
      <c r="C28" s="140">
        <v>14</v>
      </c>
      <c r="D28" s="140" t="s">
        <v>101</v>
      </c>
      <c r="E28" s="140"/>
      <c r="F28" s="141">
        <f>'Приложение 4'!G101</f>
        <v>0.2</v>
      </c>
      <c r="G28" s="141">
        <f>'Приложение 4'!H101</f>
        <v>0.2</v>
      </c>
      <c r="H28" s="141">
        <f>'Приложение 4'!I101</f>
        <v>0.2</v>
      </c>
    </row>
    <row r="29" spans="1:8" ht="17.399999999999999" customHeight="1">
      <c r="A29" s="103" t="s">
        <v>50</v>
      </c>
      <c r="B29" s="91" t="s">
        <v>344</v>
      </c>
      <c r="C29" s="140">
        <v>14</v>
      </c>
      <c r="D29" s="140" t="s">
        <v>101</v>
      </c>
      <c r="E29" s="140">
        <v>540</v>
      </c>
      <c r="F29" s="141">
        <f>'Приложение 4'!G102</f>
        <v>0.2</v>
      </c>
      <c r="G29" s="141">
        <f>'Приложение 4'!H102</f>
        <v>0.2</v>
      </c>
      <c r="H29" s="141">
        <f>'Приложение 4'!I102</f>
        <v>0.2</v>
      </c>
    </row>
    <row r="30" spans="1:8" ht="74.400000000000006" customHeight="1">
      <c r="A30" s="92" t="s">
        <v>328</v>
      </c>
      <c r="B30" s="91" t="s">
        <v>327</v>
      </c>
      <c r="C30" s="142" t="s">
        <v>100</v>
      </c>
      <c r="D30" s="142" t="s">
        <v>228</v>
      </c>
      <c r="E30" s="140"/>
      <c r="F30" s="141">
        <f>F31+F35+F33</f>
        <v>29.4</v>
      </c>
      <c r="G30" s="141">
        <f>G31+G33+G35</f>
        <v>29.4</v>
      </c>
      <c r="H30" s="141">
        <f>H31+H33+H35</f>
        <v>29.4</v>
      </c>
    </row>
    <row r="31" spans="1:8" ht="80.400000000000006" customHeight="1">
      <c r="A31" s="92" t="s">
        <v>360</v>
      </c>
      <c r="B31" s="91" t="s">
        <v>325</v>
      </c>
      <c r="C31" s="142"/>
      <c r="D31" s="142"/>
      <c r="E31" s="140"/>
      <c r="F31" s="141">
        <f>'Приложение 4'!G60</f>
        <v>1</v>
      </c>
      <c r="G31" s="141">
        <f>'Приложение 4'!H60</f>
        <v>1</v>
      </c>
      <c r="H31" s="141">
        <f>'Приложение 4'!I60</f>
        <v>1</v>
      </c>
    </row>
    <row r="32" spans="1:8" ht="44.4" customHeight="1">
      <c r="A32" s="92" t="s">
        <v>85</v>
      </c>
      <c r="B32" s="91" t="s">
        <v>325</v>
      </c>
      <c r="C32" s="142" t="s">
        <v>100</v>
      </c>
      <c r="D32" s="142" t="s">
        <v>228</v>
      </c>
      <c r="E32" s="140">
        <v>240</v>
      </c>
      <c r="F32" s="141">
        <f>'Приложение 4'!G61</f>
        <v>1</v>
      </c>
      <c r="G32" s="141">
        <f>'Приложение 4'!H61</f>
        <v>1</v>
      </c>
      <c r="H32" s="141">
        <f>'Приложение 4'!I61</f>
        <v>1</v>
      </c>
    </row>
    <row r="33" spans="1:8" ht="109.2" customHeight="1">
      <c r="A33" s="103" t="s">
        <v>284</v>
      </c>
      <c r="B33" s="91" t="s">
        <v>329</v>
      </c>
      <c r="C33" s="142"/>
      <c r="D33" s="142"/>
      <c r="E33" s="140"/>
      <c r="F33" s="141">
        <f>'Приложение 4'!G62</f>
        <v>27.9</v>
      </c>
      <c r="G33" s="141">
        <f>'Приложение 4'!H62</f>
        <v>27.9</v>
      </c>
      <c r="H33" s="141">
        <f>'Приложение 4'!I62</f>
        <v>27.9</v>
      </c>
    </row>
    <row r="34" spans="1:8" ht="23.25" customHeight="1">
      <c r="A34" s="103" t="s">
        <v>50</v>
      </c>
      <c r="B34" s="91" t="s">
        <v>329</v>
      </c>
      <c r="C34" s="142" t="s">
        <v>100</v>
      </c>
      <c r="D34" s="142" t="s">
        <v>228</v>
      </c>
      <c r="E34" s="140">
        <v>540</v>
      </c>
      <c r="F34" s="124">
        <f>'Приложение 4'!G63</f>
        <v>27.9</v>
      </c>
      <c r="G34" s="93">
        <f>'Приложение 4'!H63</f>
        <v>27.9</v>
      </c>
      <c r="H34" s="141">
        <f>'Приложение 4'!I63</f>
        <v>27.9</v>
      </c>
    </row>
    <row r="35" spans="1:8" ht="85.95" customHeight="1">
      <c r="A35" s="92" t="s">
        <v>292</v>
      </c>
      <c r="B35" s="91" t="s">
        <v>324</v>
      </c>
      <c r="C35" s="142"/>
      <c r="D35" s="142"/>
      <c r="E35" s="140"/>
      <c r="F35" s="93">
        <f>'Приложение 4'!G64</f>
        <v>0.5</v>
      </c>
      <c r="G35" s="93">
        <f>'Приложение 4'!H64</f>
        <v>0.5</v>
      </c>
      <c r="H35" s="141">
        <f>'Приложение 4'!I64</f>
        <v>0.5</v>
      </c>
    </row>
    <row r="36" spans="1:8" ht="23.25" customHeight="1">
      <c r="A36" s="92" t="s">
        <v>50</v>
      </c>
      <c r="B36" s="91" t="s">
        <v>324</v>
      </c>
      <c r="C36" s="142" t="s">
        <v>100</v>
      </c>
      <c r="D36" s="142" t="s">
        <v>228</v>
      </c>
      <c r="E36" s="140">
        <v>540</v>
      </c>
      <c r="F36" s="93">
        <f>'Приложение 4'!G65</f>
        <v>0.5</v>
      </c>
      <c r="G36" s="93">
        <f>'Приложение 4'!H65</f>
        <v>0.5</v>
      </c>
      <c r="H36" s="141">
        <f>'Приложение 4'!I65</f>
        <v>0.5</v>
      </c>
    </row>
    <row r="37" spans="1:8" ht="85.5" customHeight="1">
      <c r="A37" s="92" t="s">
        <v>317</v>
      </c>
      <c r="B37" s="91" t="s">
        <v>311</v>
      </c>
      <c r="C37" s="140"/>
      <c r="D37" s="140"/>
      <c r="E37" s="140"/>
      <c r="F37" s="141">
        <f>F38</f>
        <v>39.4</v>
      </c>
      <c r="G37" s="141">
        <f>G38+G40</f>
        <v>29.3</v>
      </c>
      <c r="H37" s="141">
        <f>H38+H40</f>
        <v>128.1</v>
      </c>
    </row>
    <row r="38" spans="1:8" ht="60" customHeight="1">
      <c r="A38" s="92" t="s">
        <v>88</v>
      </c>
      <c r="B38" s="91" t="s">
        <v>319</v>
      </c>
      <c r="C38" s="140"/>
      <c r="D38" s="140"/>
      <c r="E38" s="140"/>
      <c r="F38" s="141">
        <f>F39+F40</f>
        <v>39.4</v>
      </c>
      <c r="G38" s="141">
        <f>'Приложение 4'!H41</f>
        <v>27.3</v>
      </c>
      <c r="H38" s="141">
        <f>'Приложение 4'!I41</f>
        <v>126.1</v>
      </c>
    </row>
    <row r="39" spans="1:8" ht="39" customHeight="1">
      <c r="A39" s="103" t="s">
        <v>85</v>
      </c>
      <c r="B39" s="91" t="s">
        <v>319</v>
      </c>
      <c r="C39" s="140" t="s">
        <v>101</v>
      </c>
      <c r="D39" s="140">
        <v>10</v>
      </c>
      <c r="E39" s="140">
        <v>240</v>
      </c>
      <c r="F39" s="141">
        <f>'Приложение 4'!G42</f>
        <v>36.4</v>
      </c>
      <c r="G39" s="141">
        <f>'Приложение 4'!H42</f>
        <v>27.3</v>
      </c>
      <c r="H39" s="141">
        <f>'Приложение 4'!I42</f>
        <v>126.1</v>
      </c>
    </row>
    <row r="40" spans="1:8" ht="41.4" customHeight="1">
      <c r="A40" s="103" t="s">
        <v>85</v>
      </c>
      <c r="B40" s="91" t="s">
        <v>320</v>
      </c>
      <c r="C40" s="140" t="s">
        <v>101</v>
      </c>
      <c r="D40" s="140" t="s">
        <v>227</v>
      </c>
      <c r="E40" s="92">
        <v>240</v>
      </c>
      <c r="F40" s="141">
        <f>'Приложение 4'!G48</f>
        <v>3</v>
      </c>
      <c r="G40" s="141">
        <f>'Приложение 4'!H48</f>
        <v>2</v>
      </c>
      <c r="H40" s="141">
        <f>'Приложение 4'!I48</f>
        <v>2</v>
      </c>
    </row>
    <row r="41" spans="1:8" ht="66">
      <c r="A41" s="92" t="s">
        <v>339</v>
      </c>
      <c r="B41" s="91" t="s">
        <v>310</v>
      </c>
      <c r="C41" s="140"/>
      <c r="D41" s="140"/>
      <c r="E41" s="91"/>
      <c r="F41" s="141">
        <f>F45+F43+F47</f>
        <v>1025.0999999999999</v>
      </c>
      <c r="G41" s="141">
        <f>G43+G45+G47</f>
        <v>819.2</v>
      </c>
      <c r="H41" s="141">
        <f>H43+H45+H47</f>
        <v>737</v>
      </c>
    </row>
    <row r="42" spans="1:8" ht="26.4">
      <c r="A42" s="92" t="s">
        <v>349</v>
      </c>
      <c r="B42" s="91" t="s">
        <v>348</v>
      </c>
      <c r="C42" s="140"/>
      <c r="D42" s="140"/>
      <c r="E42" s="142"/>
      <c r="F42" s="141">
        <f>F43</f>
        <v>4</v>
      </c>
      <c r="G42" s="141">
        <f>G43</f>
        <v>0</v>
      </c>
      <c r="H42" s="141">
        <f>H43</f>
        <v>0</v>
      </c>
    </row>
    <row r="43" spans="1:8" ht="39.6">
      <c r="A43" s="92" t="s">
        <v>85</v>
      </c>
      <c r="B43" s="91" t="s">
        <v>348</v>
      </c>
      <c r="C43" s="140" t="s">
        <v>104</v>
      </c>
      <c r="D43" s="140" t="s">
        <v>98</v>
      </c>
      <c r="E43" s="140">
        <v>240</v>
      </c>
      <c r="F43" s="141">
        <f>'Приложение 4'!G87</f>
        <v>4</v>
      </c>
      <c r="G43" s="141">
        <f>'Приложение 4'!H87</f>
        <v>0</v>
      </c>
      <c r="H43" s="141">
        <f>'Приложение 4'!I87</f>
        <v>0</v>
      </c>
    </row>
    <row r="44" spans="1:8" ht="61.5" customHeight="1">
      <c r="A44" s="92" t="s">
        <v>93</v>
      </c>
      <c r="B44" s="91" t="s">
        <v>338</v>
      </c>
      <c r="C44" s="140"/>
      <c r="D44" s="140"/>
      <c r="E44" s="91"/>
      <c r="F44" s="141">
        <f>F45</f>
        <v>595.6</v>
      </c>
      <c r="G44" s="141">
        <f>G45</f>
        <v>393.7</v>
      </c>
      <c r="H44" s="141">
        <f>H45</f>
        <v>311.5</v>
      </c>
    </row>
    <row r="45" spans="1:8" ht="43.2" customHeight="1">
      <c r="A45" s="92" t="s">
        <v>85</v>
      </c>
      <c r="B45" s="91" t="s">
        <v>338</v>
      </c>
      <c r="C45" s="140" t="s">
        <v>104</v>
      </c>
      <c r="D45" s="140" t="s">
        <v>98</v>
      </c>
      <c r="E45" s="140">
        <v>240</v>
      </c>
      <c r="F45" s="141">
        <f>'Приложение 4'!G89</f>
        <v>595.6</v>
      </c>
      <c r="G45" s="141">
        <f>'Приложение 4'!H89</f>
        <v>393.7</v>
      </c>
      <c r="H45" s="141">
        <f>'Приложение 4'!I89</f>
        <v>311.5</v>
      </c>
    </row>
    <row r="46" spans="1:8" ht="96.6" customHeight="1">
      <c r="A46" s="92" t="s">
        <v>94</v>
      </c>
      <c r="B46" s="91" t="s">
        <v>340</v>
      </c>
      <c r="C46" s="140"/>
      <c r="D46" s="140"/>
      <c r="E46" s="91"/>
      <c r="F46" s="141">
        <f>F47</f>
        <v>425.5</v>
      </c>
      <c r="G46" s="141">
        <f>G47</f>
        <v>425.5</v>
      </c>
      <c r="H46" s="141">
        <f>H47</f>
        <v>425.5</v>
      </c>
    </row>
    <row r="47" spans="1:8" ht="24.6" customHeight="1">
      <c r="A47" s="92" t="s">
        <v>50</v>
      </c>
      <c r="B47" s="91" t="s">
        <v>340</v>
      </c>
      <c r="C47" s="140" t="s">
        <v>104</v>
      </c>
      <c r="D47" s="140" t="s">
        <v>98</v>
      </c>
      <c r="E47" s="140" t="s">
        <v>108</v>
      </c>
      <c r="F47" s="141">
        <f>'Приложение 4'!G91</f>
        <v>425.5</v>
      </c>
      <c r="G47" s="141">
        <f>'Приложение 4'!H91</f>
        <v>425.5</v>
      </c>
      <c r="H47" s="141">
        <f>'Приложение 4'!I91</f>
        <v>425.5</v>
      </c>
    </row>
    <row r="48" spans="1:8" ht="78.75" customHeight="1">
      <c r="A48" s="110" t="s">
        <v>199</v>
      </c>
      <c r="B48" s="123">
        <v>3200000000</v>
      </c>
      <c r="C48" s="137"/>
      <c r="D48" s="137"/>
      <c r="E48" s="137"/>
      <c r="F48" s="138">
        <f t="shared" ref="F48:H49" si="0">F49</f>
        <v>847.1</v>
      </c>
      <c r="G48" s="138">
        <f t="shared" si="0"/>
        <v>1125.9000000000001</v>
      </c>
      <c r="H48" s="138">
        <f t="shared" si="0"/>
        <v>1168.8</v>
      </c>
    </row>
    <row r="49" spans="1:8" ht="19.2" customHeight="1">
      <c r="A49" s="92" t="s">
        <v>314</v>
      </c>
      <c r="B49" s="91" t="s">
        <v>321</v>
      </c>
      <c r="C49" s="140"/>
      <c r="D49" s="140"/>
      <c r="E49" s="140"/>
      <c r="F49" s="141">
        <f>F50</f>
        <v>847.1</v>
      </c>
      <c r="G49" s="141">
        <f t="shared" si="0"/>
        <v>1125.9000000000001</v>
      </c>
      <c r="H49" s="141">
        <f t="shared" si="0"/>
        <v>1168.8</v>
      </c>
    </row>
    <row r="50" spans="1:8" ht="85.2" customHeight="1">
      <c r="A50" s="92" t="s">
        <v>323</v>
      </c>
      <c r="B50" s="91" t="s">
        <v>322</v>
      </c>
      <c r="C50" s="140"/>
      <c r="D50" s="140"/>
      <c r="E50" s="140"/>
      <c r="F50" s="141">
        <f>'Приложение 4'!G53</f>
        <v>847.1</v>
      </c>
      <c r="G50" s="141">
        <f>'Приложение 4'!H53</f>
        <v>1125.9000000000001</v>
      </c>
      <c r="H50" s="141">
        <f>'Приложение 4'!I53</f>
        <v>1168.8</v>
      </c>
    </row>
    <row r="51" spans="1:8" ht="48.75" customHeight="1">
      <c r="A51" s="92" t="s">
        <v>91</v>
      </c>
      <c r="B51" s="91" t="s">
        <v>365</v>
      </c>
      <c r="C51" s="140"/>
      <c r="D51" s="140"/>
      <c r="E51" s="140"/>
      <c r="F51" s="141">
        <f>F52</f>
        <v>847.1</v>
      </c>
      <c r="G51" s="141">
        <f>G52</f>
        <v>1125.9000000000001</v>
      </c>
      <c r="H51" s="141">
        <f>H52</f>
        <v>1168.8</v>
      </c>
    </row>
    <row r="52" spans="1:8" ht="48.75" customHeight="1">
      <c r="A52" s="103" t="s">
        <v>85</v>
      </c>
      <c r="B52" s="91" t="s">
        <v>365</v>
      </c>
      <c r="C52" s="140" t="s">
        <v>100</v>
      </c>
      <c r="D52" s="140" t="s">
        <v>102</v>
      </c>
      <c r="E52" s="140">
        <v>240</v>
      </c>
      <c r="F52" s="141">
        <f>'Приложение 5'!F55</f>
        <v>847.1</v>
      </c>
      <c r="G52" s="141">
        <f>'Приложение 5'!G55</f>
        <v>1125.9000000000001</v>
      </c>
      <c r="H52" s="141">
        <f>'Приложение 5'!H55</f>
        <v>1168.8</v>
      </c>
    </row>
    <row r="53" spans="1:8" ht="113.4" customHeight="1">
      <c r="A53" s="110" t="s">
        <v>198</v>
      </c>
      <c r="B53" s="123">
        <v>3300000000</v>
      </c>
      <c r="C53" s="129"/>
      <c r="D53" s="129"/>
      <c r="E53" s="140"/>
      <c r="F53" s="138">
        <f>'Приложение 4'!G66</f>
        <v>194.1</v>
      </c>
      <c r="G53" s="138">
        <f>G54</f>
        <v>121.1</v>
      </c>
      <c r="H53" s="138">
        <f>H54</f>
        <v>9.2999999999999989</v>
      </c>
    </row>
    <row r="54" spans="1:8" ht="18.600000000000001" customHeight="1">
      <c r="A54" s="92" t="s">
        <v>314</v>
      </c>
      <c r="B54" s="129" t="s">
        <v>334</v>
      </c>
      <c r="C54" s="129"/>
      <c r="D54" s="129"/>
      <c r="E54" s="140"/>
      <c r="F54" s="141">
        <f t="shared" ref="F54:H54" si="1">F55</f>
        <v>194.1</v>
      </c>
      <c r="G54" s="141">
        <f t="shared" si="1"/>
        <v>121.1</v>
      </c>
      <c r="H54" s="141">
        <f t="shared" si="1"/>
        <v>9.2999999999999989</v>
      </c>
    </row>
    <row r="55" spans="1:8" ht="87" customHeight="1">
      <c r="A55" s="131" t="s">
        <v>335</v>
      </c>
      <c r="B55" s="129" t="s">
        <v>333</v>
      </c>
      <c r="C55" s="129"/>
      <c r="D55" s="129"/>
      <c r="E55" s="140"/>
      <c r="F55" s="141">
        <f>F57+F59+F61</f>
        <v>194.1</v>
      </c>
      <c r="G55" s="141">
        <f>'Приложение 4'!H66</f>
        <v>121.1</v>
      </c>
      <c r="H55" s="141">
        <f>'Приложение 4'!I66</f>
        <v>9.2999999999999989</v>
      </c>
    </row>
    <row r="56" spans="1:8" ht="31.2" customHeight="1">
      <c r="A56" s="92" t="s">
        <v>312</v>
      </c>
      <c r="B56" s="129" t="s">
        <v>332</v>
      </c>
      <c r="C56" s="140"/>
      <c r="D56" s="140"/>
      <c r="E56" s="140"/>
      <c r="F56" s="141">
        <f>F57</f>
        <v>40</v>
      </c>
      <c r="G56" s="141">
        <f>G57</f>
        <v>27.6</v>
      </c>
      <c r="H56" s="141">
        <f>H57</f>
        <v>0</v>
      </c>
    </row>
    <row r="57" spans="1:8" ht="41.25" customHeight="1">
      <c r="A57" s="92" t="s">
        <v>85</v>
      </c>
      <c r="B57" s="129" t="s">
        <v>332</v>
      </c>
      <c r="C57" s="140" t="s">
        <v>103</v>
      </c>
      <c r="D57" s="140" t="s">
        <v>99</v>
      </c>
      <c r="E57" s="140">
        <v>240</v>
      </c>
      <c r="F57" s="141">
        <f>'Приложение 4'!G72</f>
        <v>40</v>
      </c>
      <c r="G57" s="141">
        <f>'Приложение 4'!H72</f>
        <v>27.6</v>
      </c>
      <c r="H57" s="141">
        <f>'Приложение 4'!I72</f>
        <v>0</v>
      </c>
    </row>
    <row r="58" spans="1:8" ht="33" customHeight="1">
      <c r="A58" s="131" t="s">
        <v>92</v>
      </c>
      <c r="B58" s="129" t="s">
        <v>331</v>
      </c>
      <c r="C58" s="140"/>
      <c r="D58" s="140"/>
      <c r="E58" s="140"/>
      <c r="F58" s="141">
        <f>F59</f>
        <v>130</v>
      </c>
      <c r="G58" s="141">
        <f>G59</f>
        <v>52.5</v>
      </c>
      <c r="H58" s="141">
        <f>H59</f>
        <v>9.1</v>
      </c>
    </row>
    <row r="59" spans="1:8" ht="41.25" customHeight="1">
      <c r="A59" s="131" t="s">
        <v>85</v>
      </c>
      <c r="B59" s="129" t="s">
        <v>331</v>
      </c>
      <c r="C59" s="140" t="s">
        <v>103</v>
      </c>
      <c r="D59" s="140" t="s">
        <v>99</v>
      </c>
      <c r="E59" s="140">
        <v>240</v>
      </c>
      <c r="F59" s="141">
        <f>'Приложение 4'!G74</f>
        <v>130</v>
      </c>
      <c r="G59" s="141">
        <f>'Приложение 4'!H74</f>
        <v>52.5</v>
      </c>
      <c r="H59" s="141">
        <f>'Приложение 4'!I74</f>
        <v>9.1</v>
      </c>
    </row>
    <row r="60" spans="1:8" ht="41.25" customHeight="1">
      <c r="A60" s="92" t="s">
        <v>287</v>
      </c>
      <c r="B60" s="91" t="s">
        <v>337</v>
      </c>
      <c r="C60" s="140"/>
      <c r="D60" s="140"/>
      <c r="E60" s="140"/>
      <c r="F60" s="141">
        <f>F61</f>
        <v>24.1</v>
      </c>
      <c r="G60" s="141">
        <f>G61</f>
        <v>41</v>
      </c>
      <c r="H60" s="141">
        <f>H61</f>
        <v>0.2</v>
      </c>
    </row>
    <row r="61" spans="1:8" ht="41.25" customHeight="1">
      <c r="A61" s="131" t="s">
        <v>85</v>
      </c>
      <c r="B61" s="91" t="s">
        <v>337</v>
      </c>
      <c r="C61" s="140" t="s">
        <v>103</v>
      </c>
      <c r="D61" s="140" t="s">
        <v>101</v>
      </c>
      <c r="E61" s="140" t="s">
        <v>283</v>
      </c>
      <c r="F61" s="141">
        <f>'Приложение 4'!G80</f>
        <v>24.1</v>
      </c>
      <c r="G61" s="141">
        <f>'Приложение 4'!H80</f>
        <v>41</v>
      </c>
      <c r="H61" s="141">
        <f>'Приложение 4'!I80</f>
        <v>0.2</v>
      </c>
    </row>
    <row r="62" spans="1:8" ht="18.75" customHeight="1">
      <c r="A62" s="103" t="s">
        <v>70</v>
      </c>
      <c r="B62" s="91"/>
      <c r="C62" s="91"/>
      <c r="D62" s="91"/>
      <c r="E62" s="91"/>
      <c r="F62" s="141">
        <v>0</v>
      </c>
      <c r="G62" s="141">
        <f>'Приложение 4'!H103</f>
        <v>118.2</v>
      </c>
      <c r="H62" s="141">
        <f>'Приложение 4'!I103</f>
        <v>239.9</v>
      </c>
    </row>
    <row r="63" spans="1:8" ht="30.75" customHeight="1">
      <c r="A63" s="143" t="s">
        <v>107</v>
      </c>
      <c r="B63" s="144"/>
      <c r="C63" s="145"/>
      <c r="D63" s="145"/>
      <c r="E63" s="145"/>
      <c r="F63" s="146">
        <f>F12+F48+F53</f>
        <v>4872.9000000000005</v>
      </c>
      <c r="G63" s="146">
        <f>G12+G48+G53+G62</f>
        <v>5010.6000000000013</v>
      </c>
      <c r="H63" s="146">
        <f>H12+H48+H53+H62</f>
        <v>5158.3999999999996</v>
      </c>
    </row>
    <row r="64" spans="1:8" ht="48" customHeight="1">
      <c r="C64" s="58"/>
      <c r="D64" s="58"/>
      <c r="E64" s="58"/>
    </row>
  </sheetData>
  <mergeCells count="7">
    <mergeCell ref="G9:H9"/>
    <mergeCell ref="A6:H8"/>
    <mergeCell ref="A1:H1"/>
    <mergeCell ref="A2:H2"/>
    <mergeCell ref="A3:H3"/>
    <mergeCell ref="A4:H4"/>
    <mergeCell ref="A5:H5"/>
  </mergeCells>
  <pageMargins left="0.70866141732283472" right="0.19685039370078741" top="0.19685039370078741" bottom="0.19685039370078741" header="0.31496062992125984" footer="0.19685039370078741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3"/>
  <sheetViews>
    <sheetView tabSelected="1" zoomScale="112" zoomScaleNormal="112" workbookViewId="0">
      <selection sqref="A1:E13"/>
    </sheetView>
  </sheetViews>
  <sheetFormatPr defaultRowHeight="14.4"/>
  <cols>
    <col min="1" max="1" width="4.109375" customWidth="1"/>
    <col min="2" max="2" width="53.109375" customWidth="1"/>
    <col min="4" max="5" width="13.109375" bestFit="1" customWidth="1"/>
  </cols>
  <sheetData>
    <row r="1" spans="1:5" ht="79.8" customHeight="1">
      <c r="A1" s="215" t="s">
        <v>399</v>
      </c>
      <c r="B1" s="215"/>
      <c r="C1" s="215"/>
      <c r="D1" s="215"/>
      <c r="E1" s="215"/>
    </row>
    <row r="2" spans="1:5" ht="14.4" customHeight="1">
      <c r="A2" s="216" t="s">
        <v>400</v>
      </c>
      <c r="B2" s="216"/>
      <c r="C2" s="216"/>
      <c r="D2" s="216"/>
      <c r="E2" s="216"/>
    </row>
    <row r="3" spans="1:5" ht="48.6" customHeight="1">
      <c r="A3" s="216"/>
      <c r="B3" s="216"/>
      <c r="C3" s="216"/>
      <c r="D3" s="216"/>
      <c r="E3" s="216"/>
    </row>
    <row r="4" spans="1:5">
      <c r="A4" s="30"/>
      <c r="B4" s="30"/>
      <c r="C4" s="30"/>
      <c r="D4" s="30"/>
      <c r="E4" s="30"/>
    </row>
    <row r="5" spans="1:5" ht="27" customHeight="1">
      <c r="A5" s="26" t="s">
        <v>188</v>
      </c>
      <c r="B5" s="26" t="s">
        <v>189</v>
      </c>
      <c r="C5" s="26">
        <v>2026</v>
      </c>
      <c r="D5" s="26">
        <v>2027</v>
      </c>
      <c r="E5" s="26">
        <v>2028</v>
      </c>
    </row>
    <row r="6" spans="1:5">
      <c r="A6" s="24">
        <v>1</v>
      </c>
      <c r="B6" s="24">
        <v>2</v>
      </c>
      <c r="C6" s="24">
        <v>3</v>
      </c>
      <c r="D6" s="24">
        <v>4</v>
      </c>
      <c r="E6" s="24">
        <v>5</v>
      </c>
    </row>
    <row r="7" spans="1:5" ht="72" customHeight="1">
      <c r="A7" s="24" t="s">
        <v>190</v>
      </c>
      <c r="B7" s="25" t="s">
        <v>191</v>
      </c>
      <c r="C7" s="82">
        <f>'Приложение 4'!G98</f>
        <v>15.3</v>
      </c>
      <c r="D7" s="82">
        <f>'Приложение 4'!H98</f>
        <v>15.3</v>
      </c>
      <c r="E7" s="82">
        <f>'Приложение 4'!I98</f>
        <v>15.3</v>
      </c>
    </row>
    <row r="8" spans="1:5" ht="105.6" customHeight="1">
      <c r="A8" s="148" t="s">
        <v>192</v>
      </c>
      <c r="B8" s="25" t="s">
        <v>194</v>
      </c>
      <c r="C8" s="82">
        <f>'Приложение 4'!G100</f>
        <v>540</v>
      </c>
      <c r="D8" s="82">
        <f>'Приложение 4'!H100</f>
        <v>540</v>
      </c>
      <c r="E8" s="82">
        <f>'Приложение 4'!I100</f>
        <v>540</v>
      </c>
    </row>
    <row r="9" spans="1:5" ht="64.2" customHeight="1">
      <c r="A9" s="148" t="s">
        <v>195</v>
      </c>
      <c r="B9" s="25" t="s">
        <v>94</v>
      </c>
      <c r="C9" s="82">
        <f>'Приложение 4'!G91</f>
        <v>425.5</v>
      </c>
      <c r="D9" s="82">
        <f>'Приложение 4'!H91</f>
        <v>425.5</v>
      </c>
      <c r="E9" s="82">
        <f>'Приложение 4'!I91</f>
        <v>425.5</v>
      </c>
    </row>
    <row r="10" spans="1:5" s="9" customFormat="1" ht="93.6" customHeight="1">
      <c r="A10" s="148" t="s">
        <v>351</v>
      </c>
      <c r="B10" s="27" t="s">
        <v>196</v>
      </c>
      <c r="C10" s="82">
        <f>'Приложение 4'!G102</f>
        <v>0.2</v>
      </c>
      <c r="D10" s="82">
        <f>'Приложение 4'!H102</f>
        <v>0.2</v>
      </c>
      <c r="E10" s="82">
        <f>'Приложение 4'!I102</f>
        <v>0.2</v>
      </c>
    </row>
    <row r="11" spans="1:5" s="66" customFormat="1" ht="69" customHeight="1">
      <c r="A11" s="148" t="s">
        <v>229</v>
      </c>
      <c r="B11" s="43" t="s">
        <v>284</v>
      </c>
      <c r="C11" s="76">
        <f>'Приложение 4'!G63</f>
        <v>27.9</v>
      </c>
      <c r="D11" s="76">
        <f>'Приложение 4'!H63</f>
        <v>27.9</v>
      </c>
      <c r="E11" s="76">
        <f>'Приложение 4'!I63</f>
        <v>27.9</v>
      </c>
    </row>
    <row r="12" spans="1:5" s="66" customFormat="1" ht="64.2" customHeight="1">
      <c r="A12" s="151" t="s">
        <v>352</v>
      </c>
      <c r="B12" s="43" t="s">
        <v>292</v>
      </c>
      <c r="C12" s="76">
        <f>'Приложение 4'!G64</f>
        <v>0.5</v>
      </c>
      <c r="D12" s="76">
        <f>'Приложение 4'!H64</f>
        <v>0.5</v>
      </c>
      <c r="E12" s="76">
        <f>'Приложение 4'!I64</f>
        <v>0.5</v>
      </c>
    </row>
    <row r="13" spans="1:5" ht="15.6">
      <c r="A13" s="150"/>
      <c r="B13" s="7" t="s">
        <v>193</v>
      </c>
      <c r="C13" s="85">
        <f>SUM(C7:C12)</f>
        <v>1009.4</v>
      </c>
      <c r="D13" s="85">
        <f>D7+D8+D9+D10+D11+D12</f>
        <v>1009.4</v>
      </c>
      <c r="E13" s="85">
        <f>E7+E8+E9+E10+E11+E12</f>
        <v>1009.4</v>
      </c>
    </row>
  </sheetData>
  <mergeCells count="2">
    <mergeCell ref="A1:E1"/>
    <mergeCell ref="A2:E3"/>
  </mergeCells>
  <pageMargins left="0.59055118110236227" right="0" top="0.19685039370078741" bottom="0.74803149606299213" header="0.31496062992125984" footer="0.31496062992125984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opLeftCell="A18" workbookViewId="0">
      <selection sqref="A1:G25"/>
    </sheetView>
  </sheetViews>
  <sheetFormatPr defaultRowHeight="14.4"/>
  <cols>
    <col min="1" max="1" width="40.88671875" customWidth="1"/>
    <col min="3" max="3" width="11.33203125" customWidth="1"/>
    <col min="5" max="5" width="10.33203125" customWidth="1"/>
    <col min="7" max="7" width="11" customWidth="1"/>
  </cols>
  <sheetData>
    <row r="1" spans="1:7">
      <c r="A1" s="218" t="s">
        <v>297</v>
      </c>
      <c r="B1" s="218"/>
      <c r="C1" s="218"/>
      <c r="D1" s="218"/>
      <c r="E1" s="218"/>
      <c r="F1" s="218"/>
      <c r="G1" s="218"/>
    </row>
    <row r="2" spans="1:7" ht="15" customHeight="1">
      <c r="A2" s="218" t="s">
        <v>203</v>
      </c>
      <c r="B2" s="218"/>
      <c r="C2" s="218"/>
      <c r="D2" s="218"/>
      <c r="E2" s="218"/>
      <c r="F2" s="218"/>
      <c r="G2" s="218"/>
    </row>
    <row r="3" spans="1:7">
      <c r="A3" s="218" t="s">
        <v>401</v>
      </c>
      <c r="B3" s="218"/>
      <c r="C3" s="218"/>
      <c r="D3" s="218"/>
      <c r="E3" s="218"/>
      <c r="F3" s="218"/>
      <c r="G3" s="218"/>
    </row>
    <row r="4" spans="1:7" ht="15" customHeight="1">
      <c r="A4" s="218" t="s">
        <v>402</v>
      </c>
      <c r="B4" s="218"/>
      <c r="C4" s="218"/>
      <c r="D4" s="218"/>
      <c r="E4" s="218"/>
      <c r="F4" s="218"/>
      <c r="G4" s="218"/>
    </row>
    <row r="5" spans="1:7">
      <c r="A5" s="179"/>
      <c r="B5" s="179"/>
      <c r="C5" s="179"/>
      <c r="D5" s="179"/>
      <c r="E5" s="66" t="s">
        <v>409</v>
      </c>
      <c r="F5" s="66"/>
      <c r="G5" s="66"/>
    </row>
    <row r="6" spans="1:7">
      <c r="A6" s="219" t="s">
        <v>204</v>
      </c>
      <c r="B6" s="219"/>
      <c r="C6" s="219"/>
      <c r="D6" s="219"/>
      <c r="E6" s="219"/>
      <c r="F6" s="219"/>
      <c r="G6" s="219"/>
    </row>
    <row r="7" spans="1:7">
      <c r="A7" s="219" t="s">
        <v>249</v>
      </c>
      <c r="B7" s="219"/>
      <c r="C7" s="219"/>
      <c r="D7" s="219"/>
      <c r="E7" s="219"/>
      <c r="F7" s="219"/>
      <c r="G7" s="219"/>
    </row>
    <row r="8" spans="1:7">
      <c r="A8" s="219" t="s">
        <v>403</v>
      </c>
      <c r="B8" s="219"/>
      <c r="C8" s="219"/>
      <c r="D8" s="219"/>
      <c r="E8" s="219"/>
      <c r="F8" s="219"/>
      <c r="G8" s="219"/>
    </row>
    <row r="9" spans="1:7" s="16" customFormat="1">
      <c r="A9" s="74"/>
      <c r="B9" s="74"/>
      <c r="C9" s="74"/>
      <c r="D9" s="74"/>
      <c r="E9" s="66"/>
      <c r="F9" s="66"/>
      <c r="G9" s="66"/>
    </row>
    <row r="10" spans="1:7" ht="67.95" customHeight="1">
      <c r="A10" s="191" t="s">
        <v>75</v>
      </c>
      <c r="B10" s="191" t="s">
        <v>350</v>
      </c>
      <c r="C10" s="72" t="s">
        <v>250</v>
      </c>
      <c r="D10" s="191" t="s">
        <v>363</v>
      </c>
      <c r="E10" s="191" t="s">
        <v>405</v>
      </c>
      <c r="F10" s="191" t="s">
        <v>374</v>
      </c>
      <c r="G10" s="72" t="s">
        <v>250</v>
      </c>
    </row>
    <row r="11" spans="1:7" ht="17.399999999999999" customHeight="1">
      <c r="A11" s="191"/>
      <c r="B11" s="217"/>
      <c r="C11" s="167" t="s">
        <v>404</v>
      </c>
      <c r="D11" s="220"/>
      <c r="E11" s="191"/>
      <c r="F11" s="217"/>
      <c r="G11" s="167" t="s">
        <v>406</v>
      </c>
    </row>
    <row r="12" spans="1:7" ht="13.5" customHeight="1">
      <c r="A12" s="71">
        <v>1</v>
      </c>
      <c r="B12" s="71">
        <v>2</v>
      </c>
      <c r="C12" s="71">
        <v>3</v>
      </c>
      <c r="D12" s="71">
        <v>4</v>
      </c>
      <c r="E12" s="71">
        <v>5</v>
      </c>
      <c r="F12" s="71">
        <v>6</v>
      </c>
      <c r="G12" s="71">
        <v>7</v>
      </c>
    </row>
    <row r="13" spans="1:7" ht="19.2" customHeight="1">
      <c r="A13" s="7" t="s">
        <v>251</v>
      </c>
      <c r="B13" s="44">
        <v>0</v>
      </c>
      <c r="C13" s="26"/>
      <c r="D13" s="44">
        <v>0</v>
      </c>
      <c r="E13" s="45"/>
      <c r="F13" s="44">
        <v>0</v>
      </c>
      <c r="G13" s="45"/>
    </row>
    <row r="14" spans="1:7" ht="16.95" customHeight="1">
      <c r="A14" s="73" t="s">
        <v>252</v>
      </c>
      <c r="B14" s="46">
        <v>0</v>
      </c>
      <c r="C14" s="71"/>
      <c r="D14" s="46">
        <v>0</v>
      </c>
      <c r="E14" s="71"/>
      <c r="F14" s="46">
        <v>0</v>
      </c>
      <c r="G14" s="71"/>
    </row>
    <row r="15" spans="1:7" ht="14.4" customHeight="1">
      <c r="A15" s="73" t="s">
        <v>253</v>
      </c>
      <c r="B15" s="46">
        <v>0</v>
      </c>
      <c r="C15" s="71"/>
      <c r="D15" s="46">
        <v>0</v>
      </c>
      <c r="E15" s="47"/>
      <c r="F15" s="46">
        <v>0</v>
      </c>
      <c r="G15" s="47"/>
    </row>
    <row r="16" spans="1:7" ht="16.2" customHeight="1">
      <c r="A16" s="7" t="s">
        <v>254</v>
      </c>
      <c r="B16" s="44">
        <v>0</v>
      </c>
      <c r="C16" s="26"/>
      <c r="D16" s="44">
        <v>0</v>
      </c>
      <c r="E16" s="45"/>
      <c r="F16" s="44">
        <v>0</v>
      </c>
      <c r="G16" s="45"/>
    </row>
    <row r="17" spans="1:7" ht="25.95" customHeight="1">
      <c r="A17" s="73" t="s">
        <v>255</v>
      </c>
      <c r="B17" s="46">
        <v>0</v>
      </c>
      <c r="C17" s="71"/>
      <c r="D17" s="46">
        <v>0</v>
      </c>
      <c r="E17" s="71"/>
      <c r="F17" s="46">
        <v>0</v>
      </c>
      <c r="G17" s="71"/>
    </row>
    <row r="18" spans="1:7" ht="26.4" customHeight="1">
      <c r="A18" s="73" t="s">
        <v>256</v>
      </c>
      <c r="B18" s="46">
        <v>0</v>
      </c>
      <c r="C18" s="71"/>
      <c r="D18" s="46">
        <v>0</v>
      </c>
      <c r="E18" s="47"/>
      <c r="F18" s="46">
        <v>0</v>
      </c>
      <c r="G18" s="47"/>
    </row>
    <row r="19" spans="1:7" ht="27.6" customHeight="1">
      <c r="A19" s="7" t="s">
        <v>257</v>
      </c>
      <c r="B19" s="44">
        <v>0</v>
      </c>
      <c r="C19" s="26"/>
      <c r="D19" s="44">
        <v>0</v>
      </c>
      <c r="E19" s="45"/>
      <c r="F19" s="44">
        <v>0</v>
      </c>
      <c r="G19" s="45"/>
    </row>
    <row r="20" spans="1:7" ht="40.950000000000003" customHeight="1">
      <c r="A20" s="73" t="s">
        <v>258</v>
      </c>
      <c r="B20" s="46">
        <v>0</v>
      </c>
      <c r="C20" s="71"/>
      <c r="D20" s="46">
        <v>0</v>
      </c>
      <c r="E20" s="47"/>
      <c r="F20" s="46">
        <v>0</v>
      </c>
      <c r="G20" s="47"/>
    </row>
    <row r="21" spans="1:7" ht="70.95" customHeight="1">
      <c r="A21" s="73" t="s">
        <v>262</v>
      </c>
      <c r="B21" s="46">
        <v>0</v>
      </c>
      <c r="C21" s="71"/>
      <c r="D21" s="46">
        <v>0</v>
      </c>
      <c r="E21" s="47"/>
      <c r="F21" s="46">
        <v>0</v>
      </c>
      <c r="G21" s="47"/>
    </row>
    <row r="22" spans="1:7" ht="66" customHeight="1">
      <c r="A22" s="73" t="s">
        <v>260</v>
      </c>
      <c r="B22" s="46">
        <v>0</v>
      </c>
      <c r="C22" s="71"/>
      <c r="D22" s="46">
        <v>0</v>
      </c>
      <c r="E22" s="47"/>
      <c r="F22" s="46">
        <v>0</v>
      </c>
      <c r="G22" s="47"/>
    </row>
    <row r="23" spans="1:7" ht="42.6" customHeight="1">
      <c r="A23" s="73" t="s">
        <v>259</v>
      </c>
      <c r="B23" s="46">
        <v>0</v>
      </c>
      <c r="C23" s="71"/>
      <c r="D23" s="46">
        <v>0</v>
      </c>
      <c r="E23" s="47"/>
      <c r="F23" s="46">
        <v>0</v>
      </c>
      <c r="G23" s="47"/>
    </row>
    <row r="24" spans="1:7" ht="66" customHeight="1">
      <c r="A24" s="73" t="s">
        <v>263</v>
      </c>
      <c r="B24" s="46">
        <v>0</v>
      </c>
      <c r="C24" s="71"/>
      <c r="D24" s="46">
        <v>0</v>
      </c>
      <c r="E24" s="47"/>
      <c r="F24" s="46">
        <v>0</v>
      </c>
      <c r="G24" s="47"/>
    </row>
    <row r="25" spans="1:7" ht="64.95" customHeight="1">
      <c r="A25" s="73" t="s">
        <v>261</v>
      </c>
      <c r="B25" s="46">
        <v>0</v>
      </c>
      <c r="C25" s="71"/>
      <c r="D25" s="46">
        <v>0</v>
      </c>
      <c r="E25" s="47"/>
      <c r="F25" s="46">
        <v>0</v>
      </c>
      <c r="G25" s="47"/>
    </row>
  </sheetData>
  <mergeCells count="13">
    <mergeCell ref="E10:E11"/>
    <mergeCell ref="F10:F11"/>
    <mergeCell ref="A1:G1"/>
    <mergeCell ref="A2:G2"/>
    <mergeCell ref="A3:G3"/>
    <mergeCell ref="A4:G4"/>
    <mergeCell ref="A6:G6"/>
    <mergeCell ref="A7:G7"/>
    <mergeCell ref="A8:G8"/>
    <mergeCell ref="A5:D5"/>
    <mergeCell ref="A10:A11"/>
    <mergeCell ref="B10:B11"/>
    <mergeCell ref="D10:D11"/>
  </mergeCells>
  <pageMargins left="0.70866141732283472" right="0" top="0" bottom="0" header="0.31496062992125984" footer="0"/>
  <pageSetup paperSize="9" scale="93" fitToHeight="2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Текст</vt:lpstr>
      <vt:lpstr>Приложение 1</vt:lpstr>
      <vt:lpstr>Приложение </vt:lpstr>
      <vt:lpstr>Приложение</vt:lpstr>
      <vt:lpstr>Приложение 2</vt:lpstr>
      <vt:lpstr>Приложение 3</vt:lpstr>
      <vt:lpstr>Приложение 4</vt:lpstr>
      <vt:lpstr>Приложение 5</vt:lpstr>
      <vt:lpstr>Приложение 6</vt:lpstr>
      <vt:lpstr>Приложение 7</vt:lpstr>
      <vt:lpstr>Приложение 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</dc:creator>
  <cp:lastModifiedBy>Alyabieva</cp:lastModifiedBy>
  <cp:lastPrinted>2025-11-18T10:01:52Z</cp:lastPrinted>
  <dcterms:created xsi:type="dcterms:W3CDTF">2018-03-09T14:32:20Z</dcterms:created>
  <dcterms:modified xsi:type="dcterms:W3CDTF">2025-11-18T10:02:36Z</dcterms:modified>
</cp:coreProperties>
</file>